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tokymeyfl41\Chiku\Sapporo\Sapporo\パブリック\01_公会計\デリバリー先\2017年度\H29-40_赤井川村\3.デリバリー\4.財務書類作成\3.附属明細書\"/>
    </mc:Choice>
  </mc:AlternateContent>
  <bookViews>
    <workbookView xWindow="0" yWindow="0" windowWidth="23040" windowHeight="9408" tabRatio="686" firstSheet="4" activeTab="4"/>
  </bookViews>
  <sheets>
    <sheet name="貸借対照表" sheetId="170" state="hidden" r:id="rId1"/>
    <sheet name="純資産変動計算書" sheetId="171" state="hidden" r:id="rId2"/>
    <sheet name="行政コスト計算書" sheetId="172" state="hidden" r:id="rId3"/>
    <sheet name="資金収支計算書" sheetId="173" state="hidden" r:id="rId4"/>
    <sheet name="全体附属明細" sheetId="200" r:id="rId5"/>
    <sheet name="一般会計" sheetId="196" r:id="rId6"/>
    <sheet name="介護保険S" sheetId="197" r:id="rId7"/>
    <sheet name="簡水" sheetId="198" r:id="rId8"/>
    <sheet name="下水" sheetId="199" r:id="rId9"/>
    <sheet name="財源会計テンプレート" sheetId="42" state="hidden" r:id="rId10"/>
  </sheets>
  <externalReferences>
    <externalReference r:id="rId11"/>
  </externalReferences>
  <definedNames>
    <definedName name="_10S" localSheetId="8" hidden="1">'[1]#REF'!#REF!</definedName>
    <definedName name="_10S" localSheetId="6" hidden="1">'[1]#REF'!#REF!</definedName>
    <definedName name="_10S" localSheetId="4" hidden="1">'[1]#REF'!#REF!</definedName>
    <definedName name="_10S" hidden="1">'[1]#REF'!#REF!</definedName>
    <definedName name="_5b" localSheetId="8" hidden="1">'[1]#REF'!#REF!</definedName>
    <definedName name="_5b" localSheetId="6" hidden="1">'[1]#REF'!#REF!</definedName>
    <definedName name="_5b" localSheetId="4" hidden="1">'[1]#REF'!#REF!</definedName>
    <definedName name="_5b" hidden="1">'[1]#REF'!#REF!</definedName>
    <definedName name="_Fill" localSheetId="8" hidden="1">#REF!</definedName>
    <definedName name="_Fill" localSheetId="6" hidden="1">#REF!</definedName>
    <definedName name="_Fill" localSheetId="4" hidden="1">#REF!</definedName>
    <definedName name="_Fill" hidden="1">#REF!</definedName>
    <definedName name="_Sort" localSheetId="8" hidden="1">#REF!</definedName>
    <definedName name="_Sort" localSheetId="6" hidden="1">#REF!</definedName>
    <definedName name="_Sort" localSheetId="4" hidden="1">#REF!</definedName>
    <definedName name="_Sort" hidden="1">#REF!</definedName>
    <definedName name="AccessDatabase" hidden="1">"C:\My Documents\財政部data\予算積算ﾌｫﾙﾀﾞ\01議会費.mdb"</definedName>
    <definedName name="AS2DocOpenMode" hidden="1">"AS2DocumentEdit"</definedName>
    <definedName name="ColumnEnd" localSheetId="9">財源会計テンプレート!#REF!</definedName>
    <definedName name="CSV" localSheetId="2">#REF!</definedName>
    <definedName name="CSV" localSheetId="3">#REF!</definedName>
    <definedName name="CSV" localSheetId="1">#REF!</definedName>
    <definedName name="CSV" localSheetId="0">#REF!</definedName>
    <definedName name="CSVDATA" localSheetId="2">#REF!</definedName>
    <definedName name="CSVDATA" localSheetId="3">#REF!</definedName>
    <definedName name="CSVDATA" localSheetId="1">#REF!</definedName>
    <definedName name="CSVDATA" localSheetId="0">#REF!</definedName>
    <definedName name="DD" localSheetId="8" hidden="1">#REF!</definedName>
    <definedName name="DD" localSheetId="6" hidden="1">#REF!</definedName>
    <definedName name="DD" localSheetId="4" hidden="1">#REF!</definedName>
    <definedName name="DD" hidden="1">#REF!</definedName>
    <definedName name="End" localSheetId="9">財源会計テンプレート!#REF!</definedName>
    <definedName name="GG" localSheetId="8" hidden="1">#REF!</definedName>
    <definedName name="GG" localSheetId="6" hidden="1">#REF!</definedName>
    <definedName name="GG" localSheetId="4" hidden="1">#REF!</definedName>
    <definedName name="GG" hidden="1">#REF!</definedName>
    <definedName name="_xlnm.Print_Area" localSheetId="5">一般会計!$A$1:$K$52</definedName>
    <definedName name="_xlnm.Print_Area" localSheetId="8">下水!$A$1:$K$52</definedName>
    <definedName name="_xlnm.Print_Area" localSheetId="6">介護保険S!$A$1:$K$52</definedName>
    <definedName name="_xlnm.Print_Area" localSheetId="7">簡水!$A$1:$K$52</definedName>
    <definedName name="_xlnm.Print_Area" localSheetId="2">行政コスト計算書!$B$1:$P$50</definedName>
    <definedName name="_xlnm.Print_Area" localSheetId="9">財源会計テンプレート!$A$2:$G$21</definedName>
    <definedName name="_xlnm.Print_Area" localSheetId="3">資金収支計算書!$B$1:$O$69</definedName>
    <definedName name="_xlnm.Print_Area" localSheetId="1">純資産変動計算書!$B$1:$Q$32</definedName>
    <definedName name="_xlnm.Print_Area" localSheetId="4">全体附属明細!$A$1:$K$48</definedName>
    <definedName name="_xlnm.Print_Area" localSheetId="0">貸借対照表!$C$1:$AB$71</definedName>
    <definedName name="Start" localSheetId="9">財源会計テンプレート!#REF!</definedName>
    <definedName name="Start1" localSheetId="9">#REF!</definedName>
    <definedName name="TextRefCopyRangeCount" hidden="1">9</definedName>
    <definedName name="wrn.決算書." hidden="1">{#N/A,#N/A,FALSE,"表紙他";#N/A,#N/A,FALSE,"決算認定案";#N/A,#N/A,FALSE,"決算報告書 (2)";#N/A,#N/A,FALSE,"損益計算書";#N/A,#N/A,FALSE,"剰余金計算書";#N/A,#N/A,FALSE,"欠損金";#N/A,#N/A,FALSE,"貸借対照表";#N/A,#N/A,FALSE,"事業報告書";#N/A,#N/A,FALSE,"事業報告書 (2)";#N/A,#N/A,FALSE,"収益費用明細 ";#N/A,#N/A,FALSE,"固定資産明細";#N/A,#N/A,FALSE,"企業債明細";#N/A,#N/A,FALSE,"企業債"}</definedName>
    <definedName name="フォーム共通定義_「画面ＩＤ」入力セルの位置_行" localSheetId="2">#REF!</definedName>
    <definedName name="フォーム共通定義_「画面ＩＤ」入力セルの位置_行" localSheetId="3">#REF!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列" localSheetId="2">#REF!</definedName>
    <definedName name="フォーム共通定義_「画面ＩＤ」入力セルの位置_列" localSheetId="3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画面イベント定義_「画面ＩＤ」入力セルの位置_行" localSheetId="2">#REF!</definedName>
    <definedName name="画面イベント定義_「画面ＩＤ」入力セルの位置_行" localSheetId="3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列" localSheetId="2">#REF!</definedName>
    <definedName name="画面イベント定義_「画面ＩＤ」入力セルの位置_列" localSheetId="3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</definedNames>
  <calcPr calcId="152511"/>
</workbook>
</file>

<file path=xl/calcChain.xml><?xml version="1.0" encoding="utf-8"?>
<calcChain xmlns="http://schemas.openxmlformats.org/spreadsheetml/2006/main">
  <c r="D43" i="199" l="1"/>
  <c r="D44" i="199"/>
  <c r="D45" i="199"/>
  <c r="D45" i="200" s="1"/>
  <c r="D46" i="199"/>
  <c r="D47" i="199"/>
  <c r="D42" i="199"/>
  <c r="D43" i="198"/>
  <c r="D44" i="198"/>
  <c r="D45" i="198"/>
  <c r="D46" i="198"/>
  <c r="D47" i="198"/>
  <c r="D42" i="198"/>
  <c r="F47" i="197"/>
  <c r="F47" i="200" s="1"/>
  <c r="F46" i="197"/>
  <c r="F46" i="200" s="1"/>
  <c r="F45" i="197"/>
  <c r="F44" i="197"/>
  <c r="F43" i="197"/>
  <c r="F43" i="200" s="1"/>
  <c r="F42" i="197"/>
  <c r="K42" i="197" s="1"/>
  <c r="F33" i="197"/>
  <c r="F33" i="200" s="1"/>
  <c r="F34" i="197"/>
  <c r="K34" i="197" s="1"/>
  <c r="F35" i="197"/>
  <c r="F36" i="197"/>
  <c r="F37" i="197"/>
  <c r="F37" i="200" s="1"/>
  <c r="F38" i="197"/>
  <c r="K38" i="197" s="1"/>
  <c r="F39" i="197"/>
  <c r="F40" i="197"/>
  <c r="F32" i="197"/>
  <c r="J47" i="200"/>
  <c r="I47" i="200"/>
  <c r="H47" i="200"/>
  <c r="G47" i="200"/>
  <c r="E47" i="200"/>
  <c r="D47" i="200"/>
  <c r="J46" i="200"/>
  <c r="I46" i="200"/>
  <c r="H46" i="200"/>
  <c r="G46" i="200"/>
  <c r="E46" i="200"/>
  <c r="J45" i="200"/>
  <c r="I45" i="200"/>
  <c r="H45" i="200"/>
  <c r="G45" i="200"/>
  <c r="F45" i="200"/>
  <c r="E45" i="200"/>
  <c r="J44" i="200"/>
  <c r="I44" i="200"/>
  <c r="H44" i="200"/>
  <c r="G44" i="200"/>
  <c r="F44" i="200"/>
  <c r="E44" i="200"/>
  <c r="J43" i="200"/>
  <c r="I43" i="200"/>
  <c r="H43" i="200"/>
  <c r="G43" i="200"/>
  <c r="E43" i="200"/>
  <c r="J42" i="200"/>
  <c r="I42" i="200"/>
  <c r="H42" i="200"/>
  <c r="G42" i="200"/>
  <c r="E42" i="200"/>
  <c r="D42" i="200"/>
  <c r="I41" i="200"/>
  <c r="J40" i="200"/>
  <c r="I40" i="200"/>
  <c r="H40" i="200"/>
  <c r="G40" i="200"/>
  <c r="F40" i="200"/>
  <c r="E40" i="200"/>
  <c r="D40" i="200"/>
  <c r="J39" i="200"/>
  <c r="I39" i="200"/>
  <c r="H39" i="200"/>
  <c r="G39" i="200"/>
  <c r="F39" i="200"/>
  <c r="E39" i="200"/>
  <c r="D39" i="200"/>
  <c r="J38" i="200"/>
  <c r="I38" i="200"/>
  <c r="H38" i="200"/>
  <c r="G38" i="200"/>
  <c r="E38" i="200"/>
  <c r="D38" i="200"/>
  <c r="J37" i="200"/>
  <c r="I37" i="200"/>
  <c r="H37" i="200"/>
  <c r="G37" i="200"/>
  <c r="E37" i="200"/>
  <c r="D37" i="200"/>
  <c r="J36" i="200"/>
  <c r="I36" i="200"/>
  <c r="H36" i="200"/>
  <c r="G36" i="200"/>
  <c r="F36" i="200"/>
  <c r="E36" i="200"/>
  <c r="D36" i="200"/>
  <c r="J35" i="200"/>
  <c r="I35" i="200"/>
  <c r="H35" i="200"/>
  <c r="G35" i="200"/>
  <c r="F35" i="200"/>
  <c r="E35" i="200"/>
  <c r="D35" i="200"/>
  <c r="J34" i="200"/>
  <c r="I34" i="200"/>
  <c r="H34" i="200"/>
  <c r="G34" i="200"/>
  <c r="E34" i="200"/>
  <c r="D34" i="200"/>
  <c r="J33" i="200"/>
  <c r="I33" i="200"/>
  <c r="H33" i="200"/>
  <c r="G33" i="200"/>
  <c r="E33" i="200"/>
  <c r="D33" i="200"/>
  <c r="J32" i="200"/>
  <c r="I32" i="200"/>
  <c r="H32" i="200"/>
  <c r="G32" i="200"/>
  <c r="F32" i="200"/>
  <c r="E32" i="200"/>
  <c r="D32" i="200"/>
  <c r="I24" i="200"/>
  <c r="H24" i="200"/>
  <c r="F24" i="200"/>
  <c r="E24" i="200"/>
  <c r="D24" i="200"/>
  <c r="I23" i="200"/>
  <c r="H23" i="200"/>
  <c r="F23" i="200"/>
  <c r="E23" i="200"/>
  <c r="D23" i="200"/>
  <c r="I22" i="200"/>
  <c r="H22" i="200"/>
  <c r="F22" i="200"/>
  <c r="E22" i="200"/>
  <c r="D22" i="200"/>
  <c r="I21" i="200"/>
  <c r="H21" i="200"/>
  <c r="F21" i="200"/>
  <c r="E21" i="200"/>
  <c r="D21" i="200"/>
  <c r="I20" i="200"/>
  <c r="H20" i="200"/>
  <c r="F20" i="200"/>
  <c r="E20" i="200"/>
  <c r="D20" i="200"/>
  <c r="I19" i="200"/>
  <c r="H19" i="200"/>
  <c r="F19" i="200"/>
  <c r="E19" i="200"/>
  <c r="D19" i="200"/>
  <c r="I17" i="200"/>
  <c r="H17" i="200"/>
  <c r="F17" i="200"/>
  <c r="E17" i="200"/>
  <c r="D17" i="200"/>
  <c r="I16" i="200"/>
  <c r="H16" i="200"/>
  <c r="F16" i="200"/>
  <c r="E16" i="200"/>
  <c r="D16" i="200"/>
  <c r="I15" i="200"/>
  <c r="H15" i="200"/>
  <c r="F15" i="200"/>
  <c r="E15" i="200"/>
  <c r="D15" i="200"/>
  <c r="I14" i="200"/>
  <c r="H14" i="200"/>
  <c r="F14" i="200"/>
  <c r="E14" i="200"/>
  <c r="D14" i="200"/>
  <c r="I13" i="200"/>
  <c r="H13" i="200"/>
  <c r="F13" i="200"/>
  <c r="E13" i="200"/>
  <c r="D13" i="200"/>
  <c r="I12" i="200"/>
  <c r="H12" i="200"/>
  <c r="F12" i="200"/>
  <c r="E12" i="200"/>
  <c r="D12" i="200"/>
  <c r="I11" i="200"/>
  <c r="H11" i="200"/>
  <c r="F11" i="200"/>
  <c r="E11" i="200"/>
  <c r="D11" i="200"/>
  <c r="I10" i="200"/>
  <c r="H10" i="200"/>
  <c r="F10" i="200"/>
  <c r="E10" i="200"/>
  <c r="D10" i="200"/>
  <c r="I9" i="200"/>
  <c r="H9" i="200"/>
  <c r="G9" i="200"/>
  <c r="F9" i="200"/>
  <c r="E9" i="200"/>
  <c r="D9" i="200"/>
  <c r="K47" i="199"/>
  <c r="K46" i="199"/>
  <c r="K42" i="199"/>
  <c r="J41" i="199"/>
  <c r="I41" i="199"/>
  <c r="H41" i="199"/>
  <c r="G41" i="199"/>
  <c r="G41" i="200" s="1"/>
  <c r="F41" i="199"/>
  <c r="F48" i="199" s="1"/>
  <c r="E41" i="199"/>
  <c r="K40" i="199"/>
  <c r="K39" i="199"/>
  <c r="K38" i="199"/>
  <c r="K37" i="199"/>
  <c r="K36" i="199"/>
  <c r="K35" i="199"/>
  <c r="K34" i="199"/>
  <c r="K33" i="199"/>
  <c r="K32" i="199"/>
  <c r="J31" i="199"/>
  <c r="J48" i="199" s="1"/>
  <c r="I31" i="199"/>
  <c r="H31" i="199"/>
  <c r="G31" i="199"/>
  <c r="F31" i="199"/>
  <c r="E31" i="199"/>
  <c r="D31" i="199"/>
  <c r="D31" i="200" s="1"/>
  <c r="G24" i="199"/>
  <c r="J24" i="199" s="1"/>
  <c r="G23" i="199"/>
  <c r="J23" i="199" s="1"/>
  <c r="G22" i="199"/>
  <c r="J22" i="199" s="1"/>
  <c r="G21" i="199"/>
  <c r="J21" i="199" s="1"/>
  <c r="G20" i="199"/>
  <c r="J20" i="199" s="1"/>
  <c r="K43" i="199" s="1"/>
  <c r="G19" i="199"/>
  <c r="J19" i="199" s="1"/>
  <c r="I18" i="199"/>
  <c r="H18" i="199"/>
  <c r="F18" i="199"/>
  <c r="E18" i="199"/>
  <c r="D18" i="199"/>
  <c r="D18" i="200" s="1"/>
  <c r="G17" i="199"/>
  <c r="J17" i="199" s="1"/>
  <c r="N40" i="199" s="1"/>
  <c r="G16" i="199"/>
  <c r="J16" i="199" s="1"/>
  <c r="N39" i="199" s="1"/>
  <c r="G15" i="199"/>
  <c r="J15" i="199" s="1"/>
  <c r="N38" i="199" s="1"/>
  <c r="G14" i="199"/>
  <c r="J14" i="199" s="1"/>
  <c r="N37" i="199" s="1"/>
  <c r="G13" i="199"/>
  <c r="J13" i="199" s="1"/>
  <c r="N36" i="199" s="1"/>
  <c r="G12" i="199"/>
  <c r="J12" i="199" s="1"/>
  <c r="G11" i="199"/>
  <c r="J11" i="199" s="1"/>
  <c r="G10" i="199"/>
  <c r="J10" i="199" s="1"/>
  <c r="N33" i="199" s="1"/>
  <c r="G9" i="199"/>
  <c r="J9" i="199" s="1"/>
  <c r="I8" i="199"/>
  <c r="H8" i="199"/>
  <c r="F8" i="199"/>
  <c r="F25" i="199" s="1"/>
  <c r="E8" i="199"/>
  <c r="E25" i="199" s="1"/>
  <c r="D8" i="199"/>
  <c r="K47" i="198"/>
  <c r="K45" i="198"/>
  <c r="K42" i="198"/>
  <c r="J41" i="198"/>
  <c r="I41" i="198"/>
  <c r="I48" i="198" s="1"/>
  <c r="H41" i="198"/>
  <c r="H41" i="200" s="1"/>
  <c r="G41" i="198"/>
  <c r="F41" i="198"/>
  <c r="F48" i="198" s="1"/>
  <c r="E41" i="198"/>
  <c r="E48" i="198" s="1"/>
  <c r="K40" i="198"/>
  <c r="K39" i="198"/>
  <c r="K38" i="198"/>
  <c r="K37" i="198"/>
  <c r="K36" i="198"/>
  <c r="K35" i="198"/>
  <c r="K34" i="198"/>
  <c r="K33" i="198"/>
  <c r="K32" i="198"/>
  <c r="J31" i="198"/>
  <c r="I31" i="198"/>
  <c r="I31" i="200" s="1"/>
  <c r="H31" i="198"/>
  <c r="G31" i="198"/>
  <c r="G48" i="198" s="1"/>
  <c r="F31" i="198"/>
  <c r="E31" i="198"/>
  <c r="D31" i="198"/>
  <c r="G24" i="198"/>
  <c r="J24" i="198" s="1"/>
  <c r="N47" i="198" s="1"/>
  <c r="G23" i="198"/>
  <c r="J23" i="198" s="1"/>
  <c r="G22" i="198"/>
  <c r="J22" i="198" s="1"/>
  <c r="G21" i="198"/>
  <c r="G20" i="198"/>
  <c r="J20" i="198" s="1"/>
  <c r="G19" i="198"/>
  <c r="J19" i="198" s="1"/>
  <c r="I18" i="198"/>
  <c r="H18" i="198"/>
  <c r="F18" i="198"/>
  <c r="F18" i="200" s="1"/>
  <c r="E18" i="198"/>
  <c r="E18" i="200" s="1"/>
  <c r="D18" i="198"/>
  <c r="G17" i="198"/>
  <c r="J17" i="198" s="1"/>
  <c r="G16" i="198"/>
  <c r="J16" i="198" s="1"/>
  <c r="N39" i="198" s="1"/>
  <c r="G15" i="198"/>
  <c r="G15" i="200" s="1"/>
  <c r="G14" i="198"/>
  <c r="J14" i="198" s="1"/>
  <c r="G13" i="198"/>
  <c r="J13" i="198" s="1"/>
  <c r="G12" i="198"/>
  <c r="J12" i="198" s="1"/>
  <c r="G11" i="198"/>
  <c r="J11" i="198" s="1"/>
  <c r="G10" i="198"/>
  <c r="J10" i="198" s="1"/>
  <c r="G9" i="198"/>
  <c r="J9" i="198" s="1"/>
  <c r="I8" i="198"/>
  <c r="H8" i="198"/>
  <c r="H25" i="198" s="1"/>
  <c r="F8" i="198"/>
  <c r="F8" i="200" s="1"/>
  <c r="E8" i="198"/>
  <c r="D8" i="198"/>
  <c r="E48" i="197"/>
  <c r="K47" i="197"/>
  <c r="K46" i="197"/>
  <c r="K45" i="197"/>
  <c r="J41" i="197"/>
  <c r="I41" i="197"/>
  <c r="I48" i="197" s="1"/>
  <c r="H41" i="197"/>
  <c r="G41" i="197"/>
  <c r="E41" i="197"/>
  <c r="K40" i="197"/>
  <c r="K39" i="197"/>
  <c r="K39" i="200" s="1"/>
  <c r="K36" i="197"/>
  <c r="K36" i="200" s="1"/>
  <c r="K35" i="197"/>
  <c r="K32" i="197"/>
  <c r="I31" i="197"/>
  <c r="H31" i="197"/>
  <c r="G31" i="197"/>
  <c r="E31" i="197"/>
  <c r="D31" i="197"/>
  <c r="G24" i="197"/>
  <c r="J24" i="197" s="1"/>
  <c r="G23" i="197"/>
  <c r="J23" i="197" s="1"/>
  <c r="N46" i="197" s="1"/>
  <c r="G22" i="197"/>
  <c r="J22" i="197" s="1"/>
  <c r="N45" i="197" s="1"/>
  <c r="G21" i="197"/>
  <c r="J21" i="197" s="1"/>
  <c r="J20" i="197"/>
  <c r="G20" i="197"/>
  <c r="G19" i="197"/>
  <c r="J19" i="197" s="1"/>
  <c r="I18" i="197"/>
  <c r="H18" i="197"/>
  <c r="F18" i="197"/>
  <c r="E18" i="197"/>
  <c r="D18" i="197"/>
  <c r="G17" i="197"/>
  <c r="J17" i="197" s="1"/>
  <c r="G16" i="197"/>
  <c r="J16" i="197" s="1"/>
  <c r="G15" i="197"/>
  <c r="J15" i="197" s="1"/>
  <c r="G14" i="197"/>
  <c r="J14" i="197" s="1"/>
  <c r="G13" i="197"/>
  <c r="J13" i="197" s="1"/>
  <c r="G12" i="197"/>
  <c r="J12" i="197" s="1"/>
  <c r="G11" i="197"/>
  <c r="J11" i="197" s="1"/>
  <c r="G10" i="197"/>
  <c r="J10" i="197" s="1"/>
  <c r="G9" i="197"/>
  <c r="J9" i="197" s="1"/>
  <c r="I8" i="197"/>
  <c r="I8" i="200" s="1"/>
  <c r="H8" i="197"/>
  <c r="F8" i="197"/>
  <c r="F25" i="197" s="1"/>
  <c r="E8" i="197"/>
  <c r="E8" i="200" s="1"/>
  <c r="D8" i="197"/>
  <c r="G8" i="197" s="1"/>
  <c r="J47" i="196"/>
  <c r="K47" i="196" s="1"/>
  <c r="K46" i="196"/>
  <c r="K45" i="196"/>
  <c r="K42" i="196"/>
  <c r="D42" i="196"/>
  <c r="J41" i="196"/>
  <c r="I41" i="196"/>
  <c r="I48" i="196" s="1"/>
  <c r="H41" i="196"/>
  <c r="G41" i="196"/>
  <c r="F41" i="196"/>
  <c r="F48" i="196" s="1"/>
  <c r="E41" i="196"/>
  <c r="K40" i="196"/>
  <c r="K39" i="196"/>
  <c r="K38" i="196"/>
  <c r="K37" i="196"/>
  <c r="K36" i="196"/>
  <c r="J35" i="196"/>
  <c r="K35" i="196" s="1"/>
  <c r="J34" i="196"/>
  <c r="K34" i="196" s="1"/>
  <c r="K33" i="196"/>
  <c r="J32" i="196"/>
  <c r="K32" i="196" s="1"/>
  <c r="I31" i="196"/>
  <c r="H31" i="196"/>
  <c r="H48" i="196" s="1"/>
  <c r="G31" i="196"/>
  <c r="F31" i="196"/>
  <c r="E31" i="196"/>
  <c r="E48" i="196" s="1"/>
  <c r="D31" i="196"/>
  <c r="J24" i="196"/>
  <c r="G24" i="196"/>
  <c r="G23" i="196"/>
  <c r="J23" i="196" s="1"/>
  <c r="G22" i="196"/>
  <c r="J22" i="196" s="1"/>
  <c r="N45" i="196" s="1"/>
  <c r="G21" i="196"/>
  <c r="J21" i="196" s="1"/>
  <c r="G20" i="196"/>
  <c r="J20" i="196" s="1"/>
  <c r="D43" i="196" s="1"/>
  <c r="G19" i="196"/>
  <c r="J19" i="196" s="1"/>
  <c r="N42" i="196" s="1"/>
  <c r="I18" i="196"/>
  <c r="H18" i="196"/>
  <c r="F18" i="196"/>
  <c r="E18" i="196"/>
  <c r="D18" i="196"/>
  <c r="G17" i="196"/>
  <c r="J17" i="196" s="1"/>
  <c r="N40" i="196" s="1"/>
  <c r="G16" i="196"/>
  <c r="J16" i="196" s="1"/>
  <c r="N39" i="196" s="1"/>
  <c r="G15" i="196"/>
  <c r="J15" i="196" s="1"/>
  <c r="N38" i="196" s="1"/>
  <c r="G14" i="196"/>
  <c r="J14" i="196" s="1"/>
  <c r="G13" i="196"/>
  <c r="J13" i="196" s="1"/>
  <c r="N36" i="196" s="1"/>
  <c r="G12" i="196"/>
  <c r="J12" i="196" s="1"/>
  <c r="N35" i="196" s="1"/>
  <c r="G11" i="196"/>
  <c r="J11" i="196" s="1"/>
  <c r="G10" i="196"/>
  <c r="J10" i="196" s="1"/>
  <c r="G9" i="196"/>
  <c r="J9" i="196" s="1"/>
  <c r="N32" i="196" s="1"/>
  <c r="I8" i="196"/>
  <c r="I25" i="196" s="1"/>
  <c r="H8" i="196"/>
  <c r="H25" i="196" s="1"/>
  <c r="F8" i="196"/>
  <c r="E8" i="196"/>
  <c r="D8" i="196"/>
  <c r="D25" i="196" s="1"/>
  <c r="N46" i="199" l="1"/>
  <c r="D46" i="200"/>
  <c r="K47" i="200"/>
  <c r="K45" i="199"/>
  <c r="K45" i="200" s="1"/>
  <c r="I25" i="199"/>
  <c r="H18" i="200"/>
  <c r="G21" i="200"/>
  <c r="J19" i="200"/>
  <c r="K46" i="198"/>
  <c r="K46" i="200" s="1"/>
  <c r="N46" i="200" s="1"/>
  <c r="I25" i="198"/>
  <c r="I18" i="200"/>
  <c r="G20" i="200"/>
  <c r="D25" i="198"/>
  <c r="G48" i="199"/>
  <c r="H48" i="198"/>
  <c r="E41" i="200"/>
  <c r="N45" i="198"/>
  <c r="H48" i="199"/>
  <c r="K42" i="200"/>
  <c r="N42" i="200" s="1"/>
  <c r="J41" i="200"/>
  <c r="N46" i="198"/>
  <c r="J48" i="198"/>
  <c r="N42" i="199"/>
  <c r="N45" i="199"/>
  <c r="E48" i="199"/>
  <c r="E48" i="200" s="1"/>
  <c r="I48" i="199"/>
  <c r="N32" i="198"/>
  <c r="E31" i="200"/>
  <c r="K32" i="200"/>
  <c r="K40" i="200"/>
  <c r="I48" i="200"/>
  <c r="N33" i="198"/>
  <c r="N37" i="198"/>
  <c r="H31" i="200"/>
  <c r="K38" i="200"/>
  <c r="K34" i="200"/>
  <c r="G31" i="200"/>
  <c r="K35" i="200"/>
  <c r="N34" i="198"/>
  <c r="H25" i="199"/>
  <c r="D43" i="200"/>
  <c r="J21" i="198"/>
  <c r="J21" i="200" s="1"/>
  <c r="J23" i="200"/>
  <c r="E25" i="198"/>
  <c r="G18" i="198"/>
  <c r="J18" i="198" s="1"/>
  <c r="G23" i="200"/>
  <c r="D25" i="199"/>
  <c r="J15" i="198"/>
  <c r="N38" i="198" s="1"/>
  <c r="J16" i="200"/>
  <c r="G17" i="200"/>
  <c r="N36" i="198"/>
  <c r="J13" i="200"/>
  <c r="N36" i="200" s="1"/>
  <c r="N40" i="198"/>
  <c r="J17" i="200"/>
  <c r="N40" i="200" s="1"/>
  <c r="J10" i="200"/>
  <c r="N33" i="200" s="1"/>
  <c r="J14" i="200"/>
  <c r="G13" i="200"/>
  <c r="J9" i="200"/>
  <c r="G16" i="200"/>
  <c r="G8" i="198"/>
  <c r="G10" i="200"/>
  <c r="G14" i="200"/>
  <c r="F41" i="197"/>
  <c r="F41" i="200" s="1"/>
  <c r="F42" i="200"/>
  <c r="N35" i="197"/>
  <c r="N39" i="197"/>
  <c r="F31" i="197"/>
  <c r="F31" i="200" s="1"/>
  <c r="K33" i="197"/>
  <c r="K33" i="200" s="1"/>
  <c r="K37" i="197"/>
  <c r="K37" i="200" s="1"/>
  <c r="F34" i="200"/>
  <c r="F38" i="200"/>
  <c r="N47" i="197"/>
  <c r="N39" i="200"/>
  <c r="N32" i="200"/>
  <c r="N37" i="197"/>
  <c r="N34" i="197"/>
  <c r="N38" i="197"/>
  <c r="H25" i="197"/>
  <c r="H8" i="200"/>
  <c r="G24" i="200"/>
  <c r="J24" i="200"/>
  <c r="G19" i="200"/>
  <c r="J20" i="200"/>
  <c r="J22" i="200"/>
  <c r="G22" i="200"/>
  <c r="J12" i="200"/>
  <c r="N35" i="200" s="1"/>
  <c r="G12" i="200"/>
  <c r="J11" i="200"/>
  <c r="G11" i="200"/>
  <c r="J8" i="197"/>
  <c r="D8" i="200"/>
  <c r="N35" i="198"/>
  <c r="G18" i="196"/>
  <c r="J18" i="196" s="1"/>
  <c r="N42" i="197"/>
  <c r="N46" i="196"/>
  <c r="G48" i="196"/>
  <c r="E25" i="197"/>
  <c r="I25" i="197"/>
  <c r="I25" i="200" s="1"/>
  <c r="G18" i="197"/>
  <c r="H48" i="197"/>
  <c r="H48" i="200" s="1"/>
  <c r="F48" i="197"/>
  <c r="F48" i="200" s="1"/>
  <c r="N42" i="198"/>
  <c r="N34" i="199"/>
  <c r="G18" i="199"/>
  <c r="J18" i="199" s="1"/>
  <c r="N47" i="199"/>
  <c r="N37" i="200"/>
  <c r="N35" i="199"/>
  <c r="E25" i="196"/>
  <c r="D25" i="197"/>
  <c r="F25" i="196"/>
  <c r="G8" i="196"/>
  <c r="J8" i="196" s="1"/>
  <c r="N33" i="196"/>
  <c r="N37" i="196"/>
  <c r="N36" i="197"/>
  <c r="N40" i="197"/>
  <c r="G48" i="197"/>
  <c r="G48" i="200" s="1"/>
  <c r="K31" i="198"/>
  <c r="G8" i="199"/>
  <c r="J8" i="199" s="1"/>
  <c r="N32" i="199"/>
  <c r="K44" i="199"/>
  <c r="N44" i="199" s="1"/>
  <c r="D41" i="199"/>
  <c r="J8" i="198"/>
  <c r="N43" i="199"/>
  <c r="K31" i="199"/>
  <c r="F25" i="198"/>
  <c r="F25" i="200" s="1"/>
  <c r="N32" i="197"/>
  <c r="K43" i="197"/>
  <c r="J31" i="197"/>
  <c r="K43" i="196"/>
  <c r="N43" i="196" s="1"/>
  <c r="J25" i="196"/>
  <c r="D44" i="196"/>
  <c r="K44" i="196" s="1"/>
  <c r="N44" i="196" s="1"/>
  <c r="N34" i="196"/>
  <c r="N47" i="196"/>
  <c r="G25" i="196"/>
  <c r="J31" i="196"/>
  <c r="J48" i="196" s="1"/>
  <c r="K31" i="196"/>
  <c r="N31" i="196" s="1"/>
  <c r="N47" i="200" l="1"/>
  <c r="N45" i="200"/>
  <c r="H25" i="200"/>
  <c r="J25" i="199"/>
  <c r="N34" i="200"/>
  <c r="K44" i="198"/>
  <c r="N44" i="198" s="1"/>
  <c r="D25" i="200"/>
  <c r="E25" i="200"/>
  <c r="J15" i="200"/>
  <c r="N38" i="200" s="1"/>
  <c r="G8" i="200"/>
  <c r="J8" i="200"/>
  <c r="G25" i="198"/>
  <c r="N33" i="197"/>
  <c r="J48" i="197"/>
  <c r="J48" i="200" s="1"/>
  <c r="J31" i="200"/>
  <c r="N43" i="197"/>
  <c r="J18" i="197"/>
  <c r="J18" i="200" s="1"/>
  <c r="G18" i="200"/>
  <c r="K44" i="197"/>
  <c r="D44" i="200"/>
  <c r="J25" i="197"/>
  <c r="N31" i="199"/>
  <c r="G25" i="197"/>
  <c r="G25" i="199"/>
  <c r="K41" i="199"/>
  <c r="N41" i="199" s="1"/>
  <c r="D48" i="199"/>
  <c r="K48" i="199" s="1"/>
  <c r="K43" i="198"/>
  <c r="N43" i="198" s="1"/>
  <c r="D41" i="198"/>
  <c r="N31" i="198"/>
  <c r="J25" i="198"/>
  <c r="K31" i="197"/>
  <c r="D41" i="197"/>
  <c r="D41" i="200" s="1"/>
  <c r="D41" i="196"/>
  <c r="N48" i="199" l="1"/>
  <c r="K43" i="200"/>
  <c r="N43" i="200" s="1"/>
  <c r="G25" i="200"/>
  <c r="J25" i="200"/>
  <c r="N31" i="197"/>
  <c r="K31" i="200"/>
  <c r="N31" i="200" s="1"/>
  <c r="N44" i="197"/>
  <c r="K44" i="200"/>
  <c r="N44" i="200" s="1"/>
  <c r="D48" i="198"/>
  <c r="K48" i="198" s="1"/>
  <c r="N48" i="198" s="1"/>
  <c r="K41" i="198"/>
  <c r="N41" i="198" s="1"/>
  <c r="K41" i="197"/>
  <c r="D48" i="197"/>
  <c r="K41" i="196"/>
  <c r="N41" i="196" s="1"/>
  <c r="D48" i="196"/>
  <c r="K48" i="196" s="1"/>
  <c r="N48" i="196" s="1"/>
  <c r="K48" i="197" l="1"/>
  <c r="D48" i="200"/>
  <c r="N41" i="197"/>
  <c r="K41" i="200"/>
  <c r="N41" i="200" s="1"/>
  <c r="U30" i="171"/>
  <c r="U28" i="171"/>
  <c r="U27" i="171"/>
  <c r="U26" i="171"/>
  <c r="W21" i="171"/>
  <c r="V21" i="171"/>
  <c r="V29" i="171" s="1"/>
  <c r="U19" i="171"/>
  <c r="U18" i="171"/>
  <c r="W17" i="171"/>
  <c r="U17" i="171" s="1"/>
  <c r="Q17" i="171"/>
  <c r="Q20" i="171" s="1"/>
  <c r="Q29" i="171" s="1"/>
  <c r="Q30" i="171" s="1"/>
  <c r="U16" i="171"/>
  <c r="U15" i="171"/>
  <c r="AE68" i="170"/>
  <c r="AD63" i="170"/>
  <c r="AD59" i="170" s="1"/>
  <c r="AD54" i="170"/>
  <c r="AD47" i="170"/>
  <c r="AD46" i="170"/>
  <c r="AD43" i="170"/>
  <c r="AD32" i="170"/>
  <c r="AE20" i="170"/>
  <c r="AD16" i="170"/>
  <c r="AD15" i="170" s="1"/>
  <c r="AD14" i="170" s="1"/>
  <c r="AD69" i="170" s="1"/>
  <c r="AE14" i="170"/>
  <c r="AE29" i="170" s="1"/>
  <c r="AE69" i="170" s="1"/>
  <c r="N48" i="197" l="1"/>
  <c r="K48" i="200"/>
  <c r="N48" i="200" s="1"/>
  <c r="W20" i="171"/>
  <c r="U20" i="171" l="1"/>
  <c r="W29" i="171"/>
  <c r="U29" i="171" s="1"/>
  <c r="F19" i="42" l="1"/>
  <c r="F13" i="42"/>
  <c r="F20" i="42" s="1"/>
  <c r="F7" i="42"/>
  <c r="F21" i="42" l="1"/>
</calcChain>
</file>

<file path=xl/sharedStrings.xml><?xml version="1.0" encoding="utf-8"?>
<sst xmlns="http://schemas.openxmlformats.org/spreadsheetml/2006/main" count="812" uniqueCount="396">
  <si>
    <t>合計</t>
    <rPh sb="0" eb="2">
      <t>ゴウケイ</t>
    </rPh>
    <phoneticPr fontId="4"/>
  </si>
  <si>
    <t>税収等</t>
    <rPh sb="0" eb="2">
      <t>ゼイシュウ</t>
    </rPh>
    <rPh sb="2" eb="3">
      <t>ナド</t>
    </rPh>
    <phoneticPr fontId="4"/>
  </si>
  <si>
    <t>計</t>
    <rPh sb="0" eb="1">
      <t>ケイ</t>
    </rPh>
    <phoneticPr fontId="9"/>
  </si>
  <si>
    <t>小計</t>
    <rPh sb="0" eb="2">
      <t>ショウケイ</t>
    </rPh>
    <phoneticPr fontId="4"/>
  </si>
  <si>
    <t>合計行開始</t>
    <rPh sb="0" eb="2">
      <t>ゴウケイ</t>
    </rPh>
    <rPh sb="2" eb="3">
      <t>ギョウ</t>
    </rPh>
    <rPh sb="3" eb="5">
      <t>カイシ</t>
    </rPh>
    <phoneticPr fontId="4"/>
  </si>
  <si>
    <t>合計行終了</t>
    <rPh sb="0" eb="2">
      <t>ゴウケイ</t>
    </rPh>
    <rPh sb="2" eb="3">
      <t>ギョウ</t>
    </rPh>
    <rPh sb="3" eb="5">
      <t>シュウリョウ</t>
    </rPh>
    <phoneticPr fontId="4"/>
  </si>
  <si>
    <t>区分</t>
    <rPh sb="0" eb="2">
      <t>クブン</t>
    </rPh>
    <phoneticPr fontId="15"/>
  </si>
  <si>
    <t>合計</t>
    <rPh sb="0" eb="2">
      <t>ゴウケイ</t>
    </rPh>
    <phoneticPr fontId="15"/>
  </si>
  <si>
    <t>国県等補助金</t>
    <phoneticPr fontId="4"/>
  </si>
  <si>
    <t>資本的
補助金</t>
    <phoneticPr fontId="4"/>
  </si>
  <si>
    <t>経常的
補助金</t>
    <phoneticPr fontId="4"/>
  </si>
  <si>
    <t>*出力条件</t>
  </si>
  <si>
    <t>*会計年度 ： H27</t>
  </si>
  <si>
    <t>*出力帳票選択 ： 財務書類</t>
  </si>
  <si>
    <t>*団体区分 ： 会計別</t>
  </si>
  <si>
    <t>*団体／会計コード ： 001  ／  01   一般会計等  ／  一般会計</t>
  </si>
  <si>
    <t>*出力範囲 ： 年次</t>
  </si>
  <si>
    <t>*出力金額単位 ： 円</t>
  </si>
  <si>
    <t>貸借対照表</t>
  </si>
  <si>
    <t>（平成２８年３月３１日現在）</t>
  </si>
  <si>
    <t>（単位：円）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</si>
  <si>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</si>
  <si>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</si>
  <si>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</si>
  <si>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</si>
  <si>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</si>
  <si>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</si>
  <si>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</si>
  <si>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</si>
  <si>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</si>
  <si>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</si>
  <si>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</si>
  <si>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</si>
  <si>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</si>
  <si>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</si>
  <si>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</si>
  <si>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</si>
  <si>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</si>
  <si>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</si>
  <si>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1050000</t>
  </si>
  <si>
    <t>1620000</t>
  </si>
  <si>
    <t>土地</t>
  </si>
  <si>
    <t>退職手当引当金</t>
  </si>
  <si>
    <t>1060000</t>
  </si>
  <si>
    <t>1630000</t>
  </si>
  <si>
    <t>立木竹</t>
  </si>
  <si>
    <t>損失補償等引当金</t>
  </si>
  <si>
    <t>1070000</t>
  </si>
  <si>
    <t>1640000</t>
  </si>
  <si>
    <t>建物</t>
  </si>
  <si>
    <t>その他</t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</si>
  <si>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</si>
  <si>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</si>
  <si>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</si>
  <si>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</si>
  <si>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</si>
  <si>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</si>
  <si>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</si>
  <si>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</si>
  <si>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</si>
  <si>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</si>
  <si>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</si>
  <si>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</si>
  <si>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</si>
  <si>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</si>
  <si>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</si>
  <si>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</si>
  <si>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</si>
  <si>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</si>
  <si>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</si>
  <si>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</si>
  <si>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</si>
  <si>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</si>
  <si>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</si>
  <si>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</si>
  <si>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</si>
  <si>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</si>
  <si>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</si>
  <si>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</si>
  <si>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</si>
  <si>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</si>
  <si>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</si>
  <si>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</si>
  <si>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</si>
  <si>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</si>
  <si>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</si>
  <si>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</si>
  <si>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</si>
  <si>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</si>
  <si>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</si>
  <si>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</si>
  <si>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</si>
  <si>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</si>
  <si>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</si>
  <si>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</si>
  <si>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</si>
  <si>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</si>
  <si>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</si>
  <si>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</si>
  <si>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</si>
  <si>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</si>
  <si>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</si>
  <si>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</si>
  <si>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</si>
  <si>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</si>
  <si>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</si>
  <si>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</si>
  <si>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</si>
  <si>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</si>
  <si>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</si>
  <si>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</si>
  <si>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</si>
  <si>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</si>
  <si>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</si>
  <si>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</si>
  <si>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</si>
  <si>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</si>
  <si>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</si>
  <si>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</si>
  <si>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</si>
  <si>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</si>
  <si>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</si>
  <si>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</si>
  <si>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</si>
  <si>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</si>
  <si>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</si>
  <si>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</si>
  <si>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</si>
  <si>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</si>
  <si>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</si>
  <si>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</si>
  <si>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</si>
  <si>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</si>
  <si>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</si>
  <si>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</si>
  <si>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</si>
  <si>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</si>
  <si>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</si>
  <si>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</si>
  <si>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</si>
  <si>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</si>
  <si>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</si>
  <si>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</si>
  <si>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</si>
  <si>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</si>
  <si>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</si>
  <si>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</si>
  <si>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</si>
  <si>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</si>
  <si>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</si>
  <si>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</si>
  <si>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</si>
  <si>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</si>
  <si>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</si>
  <si>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</si>
  <si>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</si>
  <si>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</si>
  <si>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</si>
  <si>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</si>
  <si>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</si>
  <si>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</si>
  <si>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※ 下位項目との金額差は、単位未満の四捨五入によるものです。</t>
  </si>
  <si>
    <t>純資産変動計算書</t>
  </si>
  <si>
    <t>合計</t>
  </si>
  <si>
    <t>固定資産
等形成分</t>
  </si>
  <si>
    <t>余剰分
（不足分）</t>
  </si>
  <si>
    <t>他団体出資等分</t>
  </si>
  <si>
    <t>3010000</t>
  </si>
  <si>
    <t>前年度末純資産残高</t>
  </si>
  <si>
    <t>-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</si>
  <si>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</si>
  <si>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</si>
  <si>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</si>
  <si>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</si>
  <si>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</si>
  <si>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</si>
  <si>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</si>
  <si>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</si>
  <si>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</si>
  <si>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</si>
  <si>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</si>
  <si>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</si>
  <si>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</si>
  <si>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</si>
  <si>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</si>
  <si>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</si>
  <si>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</si>
  <si>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</si>
  <si>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</si>
  <si>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</si>
  <si>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</si>
  <si>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</si>
  <si>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</si>
  <si>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</si>
  <si>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</si>
  <si>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</si>
  <si>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</si>
  <si>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</si>
  <si>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</si>
  <si>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行政コスト計算書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</si>
  <si>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</si>
  <si>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</si>
  <si>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</si>
  <si>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</si>
  <si>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</si>
  <si>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</si>
  <si>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</si>
  <si>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</si>
  <si>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</si>
  <si>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</si>
  <si>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</si>
  <si>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</si>
  <si>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</si>
  <si>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</si>
  <si>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</si>
  <si>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</si>
  <si>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</si>
  <si>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</si>
  <si>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</si>
  <si>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</si>
  <si>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</si>
  <si>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</si>
  <si>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</si>
  <si>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</si>
  <si>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</si>
  <si>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</si>
  <si>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</si>
  <si>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</si>
  <si>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</si>
  <si>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</si>
  <si>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</si>
  <si>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</si>
  <si>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</si>
  <si>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</si>
  <si>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</si>
  <si>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</si>
  <si>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</si>
  <si>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</si>
  <si>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</si>
  <si>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</si>
  <si>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</si>
  <si>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</si>
  <si>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</si>
  <si>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</si>
  <si>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</si>
  <si>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</si>
  <si>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</si>
  <si>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</si>
  <si>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</si>
  <si>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</si>
  <si>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</si>
  <si>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</si>
  <si>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</si>
  <si>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</si>
  <si>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</si>
  <si>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</si>
  <si>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</si>
  <si>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</si>
  <si>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</si>
  <si>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</si>
  <si>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</si>
  <si>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</si>
  <si>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</si>
  <si>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</si>
  <si>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</si>
  <si>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</si>
  <si>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</si>
  <si>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</si>
  <si>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</si>
  <si>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</si>
  <si>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</si>
  <si>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</si>
  <si>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</si>
  <si>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</si>
  <si>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</si>
  <si>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</si>
  <si>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</si>
  <si>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</si>
  <si>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</si>
  <si>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</si>
  <si>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</si>
  <si>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</si>
  <si>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</si>
  <si>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</si>
  <si>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</si>
  <si>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</si>
  <si>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</si>
  <si>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</si>
  <si>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</si>
  <si>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</si>
  <si>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</si>
  <si>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</si>
  <si>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</si>
  <si>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</si>
  <si>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</si>
  <si>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</si>
  <si>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</si>
  <si>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</si>
  <si>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</si>
  <si>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</si>
  <si>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</si>
  <si>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</si>
  <si>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</si>
  <si>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</si>
  <si>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</si>
  <si>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</si>
  <si>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</si>
  <si>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</si>
  <si>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</si>
  <si>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</si>
  <si>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</si>
  <si>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</si>
  <si>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</si>
  <si>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</si>
  <si>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</si>
  <si>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</si>
  <si>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</si>
  <si>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</si>
  <si>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</si>
  <si>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</si>
  <si>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</si>
  <si>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</si>
  <si>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</si>
  <si>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</si>
  <si>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</si>
  <si>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</si>
  <si>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</si>
  <si>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</si>
  <si>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</si>
  <si>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</si>
  <si>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</si>
  <si>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</si>
  <si>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</si>
  <si>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</si>
  <si>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</si>
  <si>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</si>
  <si>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</si>
  <si>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</si>
  <si>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</si>
  <si>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</si>
  <si>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</si>
  <si>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</si>
  <si>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</si>
  <si>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</si>
  <si>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</si>
  <si>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</si>
  <si>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</si>
  <si>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</si>
  <si>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</si>
  <si>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</si>
  <si>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</si>
  <si>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</si>
  <si>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</si>
  <si>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</si>
  <si>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</si>
  <si>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</si>
  <si>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</si>
  <si>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附属明細書</t>
    <rPh sb="0" eb="2">
      <t>フゾク</t>
    </rPh>
    <rPh sb="2" eb="5">
      <t>メイサイショ</t>
    </rPh>
    <phoneticPr fontId="15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</si>
  <si>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5"/>
  </si>
  <si>
    <t>（１）資産項目の明細</t>
    <rPh sb="3" eb="5">
      <t>シサン</t>
    </rPh>
    <rPh sb="5" eb="7">
      <t>コウモク</t>
    </rPh>
    <rPh sb="8" eb="10">
      <t>メイサイ</t>
    </rPh>
    <phoneticPr fontId="15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</si>
  <si>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5"/>
  </si>
  <si>
    <t>（単位：円）</t>
    <rPh sb="1" eb="3">
      <t>タンイ</t>
    </rPh>
    <rPh sb="4" eb="5">
      <t>エン</t>
    </rPh>
    <phoneticPr fontId="15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</si>
  <si>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</si>
  <si>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</si>
  <si>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</si>
  <si>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</si>
  <si>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</si>
  <si>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</si>
  <si>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5"/>
  </si>
  <si>
    <t xml:space="preserve"> 事業用資産</t>
    <rPh sb="1" eb="4">
      <t>ジギョウヨウ</t>
    </rPh>
    <rPh sb="4" eb="6">
      <t>シサン</t>
    </rPh>
    <phoneticPr fontId="15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</si>
  <si>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</si>
  <si>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5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</si>
  <si>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</si>
  <si>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</si>
  <si>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5"/>
  </si>
  <si>
    <t>　　浮標等</t>
    <rPh sb="2" eb="4">
      <t>フヒョウ</t>
    </rPh>
    <rPh sb="4" eb="5">
      <t>ナド</t>
    </rPh>
    <phoneticPr fontId="15"/>
  </si>
  <si>
    <t>　　航空機</t>
    <rPh sb="2" eb="5">
      <t>コウクウキ</t>
    </rPh>
    <phoneticPr fontId="15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</si>
  <si>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</si>
  <si>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5"/>
  </si>
  <si>
    <t xml:space="preserve"> インフラ資産</t>
    <rPh sb="5" eb="7">
      <t>シサン</t>
    </rPh>
    <phoneticPr fontId="15"/>
  </si>
  <si>
    <t>　　土地</t>
    <rPh sb="2" eb="4">
      <t>トチ</t>
    </rPh>
    <phoneticPr fontId="4"/>
  </si>
  <si>
    <t>　　建物</t>
    <rPh sb="2" eb="4">
      <t>タテモノ</t>
    </rPh>
    <phoneticPr fontId="15"/>
  </si>
  <si>
    <t xml:space="preserve"> 物品</t>
    <rPh sb="1" eb="3">
      <t>ブッピン</t>
    </rPh>
    <phoneticPr fontId="4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</si>
  <si>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5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</si>
  <si>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</si>
  <si>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5"/>
  </si>
  <si>
    <t>福祉</t>
    <rPh sb="0" eb="2">
      <t>フクシ</t>
    </rPh>
    <phoneticPr fontId="15"/>
  </si>
  <si>
    <t>環境衛生</t>
    <rPh sb="0" eb="2">
      <t>カンキョウ</t>
    </rPh>
    <rPh sb="2" eb="4">
      <t>エイセイ</t>
    </rPh>
    <phoneticPr fontId="15"/>
  </si>
  <si>
    <t>産業振興</t>
    <rPh sb="0" eb="2">
      <t>サンギョウ</t>
    </rPh>
    <rPh sb="2" eb="4">
      <t>シンコウ</t>
    </rPh>
    <phoneticPr fontId="15"/>
  </si>
  <si>
    <t>消防</t>
    <rPh sb="0" eb="2">
      <t>ショウボウ</t>
    </rPh>
    <phoneticPr fontId="15"/>
  </si>
  <si>
    <t>総務</t>
    <rPh sb="0" eb="2">
      <t>ソウム</t>
    </rPh>
    <phoneticPr fontId="15"/>
  </si>
  <si>
    <t>自　平成２７年４月１日　</t>
  </si>
  <si>
    <t>至　平成２８年３月３１日</t>
  </si>
  <si>
    <t>⇒ＢＳとの一致を確認する。</t>
    <rPh sb="5" eb="7">
      <t>イッチ</t>
    </rPh>
    <rPh sb="8" eb="10">
      <t>カクニン</t>
    </rPh>
    <phoneticPr fontId="4"/>
  </si>
  <si>
    <t>↑全て0になることを確認する。</t>
    <rPh sb="1" eb="2">
      <t>スベ</t>
    </rPh>
    <rPh sb="10" eb="12">
      <t>カクニン</t>
    </rPh>
    <phoneticPr fontId="4"/>
  </si>
  <si>
    <t>附属明細書（全体財務書類）</t>
    <rPh sb="0" eb="2">
      <t>フゾク</t>
    </rPh>
    <rPh sb="2" eb="5">
      <t>メイサイショ</t>
    </rPh>
    <rPh sb="6" eb="8">
      <t>ゼンタイ</t>
    </rPh>
    <rPh sb="8" eb="10">
      <t>ザイム</t>
    </rPh>
    <rPh sb="10" eb="12">
      <t>ショルイ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</si>
</sst>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.8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8" fillId="0" borderId="1">
      <alignment horizontal="center" vertical="center"/>
    </xf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0" fontId="32" fillId="0" borderId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33" fillId="0" borderId="0" applyProtection="0"/>
    <xf numFmtId="38" fontId="33" fillId="0" borderId="0" applyFont="0" applyFill="0" applyBorder="0" applyAlignment="0" applyProtection="0"/>
    <xf numFmtId="0" fontId="32" fillId="0" borderId="0"/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92">
    <xf numFmtId="0" fontId="0" fillId="0" borderId="0" xfId="0">
      <alignment vertical="center"/>
    </xf>
    <xf numFmtId="0" fontId="7" fillId="4" borderId="9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176" fontId="6" fillId="0" borderId="4" xfId="3" applyNumberFormat="1" applyFont="1" applyBorder="1" applyAlignment="1" applyProtection="1">
      <alignment horizontal="right" vertical="center"/>
      <protection locked="0"/>
    </xf>
    <xf numFmtId="176" fontId="6" fillId="0" borderId="4" xfId="3" applyNumberFormat="1" applyFont="1" applyBorder="1" applyAlignment="1" applyProtection="1">
      <alignment horizontal="right" vertical="center"/>
    </xf>
    <xf numFmtId="176" fontId="6" fillId="3" borderId="4" xfId="3" applyNumberFormat="1" applyFont="1" applyFill="1" applyBorder="1" applyAlignment="1" applyProtection="1">
      <alignment horizontal="right" vertical="center"/>
    </xf>
    <xf numFmtId="0" fontId="6" fillId="0" borderId="4" xfId="3" applyFont="1" applyFill="1" applyBorder="1" applyAlignment="1" applyProtection="1">
      <alignment horizontal="right" vertical="center" wrapText="1"/>
    </xf>
    <xf numFmtId="49" fontId="6" fillId="4" borderId="9" xfId="3" applyNumberFormat="1" applyFont="1" applyFill="1" applyBorder="1" applyAlignment="1" applyProtection="1">
      <alignment horizontal="center" vertical="center"/>
    </xf>
    <xf numFmtId="49" fontId="6" fillId="0" borderId="3" xfId="3" applyNumberFormat="1" applyFont="1" applyFill="1" applyBorder="1" applyAlignment="1" applyProtection="1">
      <alignment horizontal="centerContinuous" vertical="center" wrapText="1"/>
    </xf>
    <xf numFmtId="49" fontId="6" fillId="0" borderId="3" xfId="3" applyNumberFormat="1" applyFont="1" applyBorder="1" applyAlignment="1" applyProtection="1">
      <alignment vertical="center"/>
    </xf>
    <xf numFmtId="49" fontId="6" fillId="4" borderId="3" xfId="3" applyNumberFormat="1" applyFont="1" applyFill="1" applyBorder="1" applyAlignment="1" applyProtection="1">
      <alignment horizontal="center" vertical="center"/>
    </xf>
    <xf numFmtId="49" fontId="6" fillId="0" borderId="3" xfId="3" applyNumberFormat="1" applyFont="1" applyBorder="1" applyAlignment="1" applyProtection="1">
      <alignment horizontal="left" vertical="center"/>
      <protection locked="0"/>
    </xf>
    <xf numFmtId="49" fontId="16" fillId="0" borderId="0" xfId="5" applyNumberFormat="1" applyFont="1" applyFill="1" applyAlignment="1">
      <alignment vertical="center"/>
    </xf>
    <xf numFmtId="0" fontId="16" fillId="0" borderId="0" xfId="5" applyFont="1" applyFill="1" applyAlignment="1">
      <alignment vertical="center"/>
    </xf>
    <xf numFmtId="49" fontId="16" fillId="2" borderId="0" xfId="8" applyNumberFormat="1" applyFont="1" applyFill="1" applyAlignment="1">
      <alignment vertical="center"/>
    </xf>
    <xf numFmtId="0" fontId="16" fillId="2" borderId="0" xfId="9" applyFont="1" applyFill="1">
      <alignment vertical="center"/>
    </xf>
    <xf numFmtId="0" fontId="16" fillId="2" borderId="0" xfId="8" applyFont="1" applyFill="1" applyAlignment="1">
      <alignment vertical="center"/>
    </xf>
    <xf numFmtId="0" fontId="16" fillId="2" borderId="0" xfId="0" applyFont="1" applyFill="1" applyBorder="1">
      <alignment vertical="center"/>
    </xf>
    <xf numFmtId="0" fontId="17" fillId="0" borderId="0" xfId="5" applyFont="1" applyFill="1" applyBorder="1" applyAlignment="1"/>
    <xf numFmtId="49" fontId="6" fillId="0" borderId="0" xfId="5" applyNumberFormat="1" applyFont="1" applyFill="1" applyAlignment="1">
      <alignment vertical="center"/>
    </xf>
    <xf numFmtId="0" fontId="6" fillId="0" borderId="0" xfId="5" applyFont="1" applyFill="1" applyAlignment="1">
      <alignment vertical="center"/>
    </xf>
    <xf numFmtId="49" fontId="16" fillId="0" borderId="0" xfId="5" applyNumberFormat="1" applyFont="1" applyFill="1" applyAlignment="1">
      <alignment horizontal="center" vertical="center"/>
    </xf>
    <xf numFmtId="0" fontId="16" fillId="0" borderId="0" xfId="5" applyFont="1" applyFill="1" applyAlignment="1">
      <alignment horizontal="center" vertical="center"/>
    </xf>
    <xf numFmtId="0" fontId="3" fillId="0" borderId="20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176" fontId="3" fillId="0" borderId="0" xfId="5" applyNumberFormat="1" applyFont="1" applyFill="1" applyBorder="1" applyAlignment="1">
      <alignment vertical="center"/>
    </xf>
    <xf numFmtId="0" fontId="3" fillId="0" borderId="12" xfId="5" applyFont="1" applyFill="1" applyBorder="1" applyAlignment="1">
      <alignment horizontal="right" vertical="center"/>
    </xf>
    <xf numFmtId="177" fontId="8" fillId="0" borderId="21" xfId="5" applyNumberFormat="1" applyFont="1" applyFill="1" applyBorder="1" applyAlignment="1">
      <alignment horizontal="center" vertical="center"/>
    </xf>
    <xf numFmtId="0" fontId="8" fillId="0" borderId="21" xfId="5" applyFont="1" applyFill="1" applyBorder="1" applyAlignment="1">
      <alignment horizontal="center" vertical="center"/>
    </xf>
    <xf numFmtId="176" fontId="3" fillId="2" borderId="12" xfId="5" applyNumberFormat="1" applyFont="1" applyFill="1" applyBorder="1" applyAlignment="1">
      <alignment horizontal="right" vertical="center"/>
    </xf>
    <xf numFmtId="177" fontId="8" fillId="2" borderId="21" xfId="5" applyNumberFormat="1" applyFont="1" applyFill="1" applyBorder="1" applyAlignment="1">
      <alignment horizontal="center" vertical="center"/>
    </xf>
    <xf numFmtId="178" fontId="8" fillId="2" borderId="21" xfId="5" applyNumberFormat="1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vertical="center"/>
    </xf>
    <xf numFmtId="176" fontId="19" fillId="0" borderId="0" xfId="5" applyNumberFormat="1" applyFont="1" applyFill="1" applyBorder="1" applyAlignment="1">
      <alignment vertical="center"/>
    </xf>
    <xf numFmtId="176" fontId="3" fillId="2" borderId="8" xfId="5" applyNumberFormat="1" applyFont="1" applyFill="1" applyBorder="1" applyAlignment="1">
      <alignment horizontal="right" vertical="center"/>
    </xf>
    <xf numFmtId="178" fontId="8" fillId="2" borderId="23" xfId="5" applyNumberFormat="1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right" vertical="center"/>
    </xf>
    <xf numFmtId="0" fontId="8" fillId="2" borderId="21" xfId="5" applyFont="1" applyFill="1" applyBorder="1" applyAlignment="1">
      <alignment horizontal="center" vertical="center"/>
    </xf>
    <xf numFmtId="178" fontId="8" fillId="2" borderId="21" xfId="5" applyNumberFormat="1" applyFont="1" applyFill="1" applyBorder="1" applyAlignment="1">
      <alignment horizontal="right" vertical="center"/>
    </xf>
    <xf numFmtId="0" fontId="8" fillId="2" borderId="21" xfId="5" applyFont="1" applyFill="1" applyBorder="1" applyAlignment="1">
      <alignment horizontal="right" vertical="center"/>
    </xf>
    <xf numFmtId="0" fontId="3" fillId="0" borderId="13" xfId="5" applyFont="1" applyFill="1" applyBorder="1" applyAlignment="1">
      <alignment vertical="center"/>
    </xf>
    <xf numFmtId="0" fontId="8" fillId="0" borderId="21" xfId="5" applyFont="1" applyFill="1" applyBorder="1" applyAlignment="1">
      <alignment horizontal="right" vertical="center"/>
    </xf>
    <xf numFmtId="176" fontId="3" fillId="2" borderId="27" xfId="5" applyNumberFormat="1" applyFont="1" applyFill="1" applyBorder="1" applyAlignment="1">
      <alignment horizontal="right" vertical="center"/>
    </xf>
    <xf numFmtId="178" fontId="8" fillId="2" borderId="28" xfId="5" applyNumberFormat="1" applyFont="1" applyFill="1" applyBorder="1" applyAlignment="1">
      <alignment horizontal="center" vertical="center"/>
    </xf>
    <xf numFmtId="176" fontId="3" fillId="2" borderId="18" xfId="5" applyNumberFormat="1" applyFont="1" applyFill="1" applyBorder="1" applyAlignment="1">
      <alignment horizontal="right" vertical="center"/>
    </xf>
    <xf numFmtId="177" fontId="8" fillId="2" borderId="19" xfId="5" applyNumberFormat="1" applyFont="1" applyFill="1" applyBorder="1" applyAlignment="1">
      <alignment horizontal="center" vertical="center"/>
    </xf>
    <xf numFmtId="178" fontId="8" fillId="2" borderId="1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vertical="center"/>
    </xf>
    <xf numFmtId="0" fontId="16" fillId="0" borderId="0" xfId="5" applyFont="1" applyAlignment="1">
      <alignment horizontal="left" vertical="center"/>
    </xf>
    <xf numFmtId="0" fontId="20" fillId="0" borderId="0" xfId="7" applyFont="1" applyFill="1" applyBorder="1" applyAlignment="1"/>
    <xf numFmtId="0" fontId="20" fillId="0" borderId="0" xfId="7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3" fillId="0" borderId="0" xfId="7" applyFont="1" applyFill="1" applyBorder="1" applyAlignment="1"/>
    <xf numFmtId="0" fontId="3" fillId="0" borderId="0" xfId="7" applyFont="1" applyFill="1" applyBorder="1" applyAlignment="1">
      <alignment horizontal="right"/>
    </xf>
    <xf numFmtId="0" fontId="3" fillId="0" borderId="0" xfId="7" applyFont="1" applyFill="1" applyBorder="1" applyAlignment="1">
      <alignment horizontal="right" vertical="center"/>
    </xf>
    <xf numFmtId="0" fontId="3" fillId="0" borderId="31" xfId="7" applyFont="1" applyFill="1" applyBorder="1" applyAlignment="1">
      <alignment vertical="center"/>
    </xf>
    <xf numFmtId="0" fontId="3" fillId="0" borderId="34" xfId="7" applyFont="1" applyFill="1" applyBorder="1" applyAlignment="1">
      <alignment vertical="center"/>
    </xf>
    <xf numFmtId="0" fontId="3" fillId="0" borderId="40" xfId="7" applyFont="1" applyFill="1" applyBorder="1" applyAlignment="1">
      <alignment vertical="center"/>
    </xf>
    <xf numFmtId="176" fontId="3" fillId="0" borderId="41" xfId="7" applyNumberFormat="1" applyFont="1" applyFill="1" applyBorder="1" applyAlignment="1">
      <alignment horizontal="right" vertical="center"/>
    </xf>
    <xf numFmtId="179" fontId="8" fillId="0" borderId="40" xfId="7" applyNumberFormat="1" applyFont="1" applyFill="1" applyBorder="1" applyAlignment="1">
      <alignment horizontal="center" vertical="center"/>
    </xf>
    <xf numFmtId="176" fontId="8" fillId="0" borderId="42" xfId="7" applyNumberFormat="1" applyFont="1" applyFill="1" applyBorder="1" applyAlignment="1">
      <alignment horizontal="center" vertical="center"/>
    </xf>
    <xf numFmtId="176" fontId="8" fillId="0" borderId="43" xfId="7" applyNumberFormat="1" applyFont="1" applyFill="1" applyBorder="1" applyAlignment="1">
      <alignment horizontal="center" vertical="center"/>
    </xf>
    <xf numFmtId="176" fontId="3" fillId="0" borderId="40" xfId="7" applyNumberFormat="1" applyFont="1" applyFill="1" applyBorder="1" applyAlignment="1">
      <alignment horizontal="right" vertical="center"/>
    </xf>
    <xf numFmtId="176" fontId="16" fillId="0" borderId="0" xfId="7" applyNumberFormat="1" applyFont="1" applyFill="1" applyAlignment="1">
      <alignment vertical="center"/>
    </xf>
    <xf numFmtId="176" fontId="3" fillId="0" borderId="12" xfId="7" applyNumberFormat="1" applyFont="1" applyFill="1" applyBorder="1" applyAlignment="1">
      <alignment horizontal="right" vertical="center"/>
    </xf>
    <xf numFmtId="179" fontId="8" fillId="0" borderId="0" xfId="7" applyNumberFormat="1" applyFont="1" applyFill="1" applyBorder="1" applyAlignment="1">
      <alignment horizontal="center" vertical="center"/>
    </xf>
    <xf numFmtId="176" fontId="8" fillId="0" borderId="21" xfId="7" applyNumberFormat="1" applyFont="1" applyFill="1" applyBorder="1" applyAlignment="1">
      <alignment horizontal="center" vertical="center"/>
    </xf>
    <xf numFmtId="176" fontId="3" fillId="0" borderId="0" xfId="7" applyNumberFormat="1" applyFont="1" applyFill="1" applyBorder="1" applyAlignment="1">
      <alignment horizontal="right" vertical="center"/>
    </xf>
    <xf numFmtId="176" fontId="8" fillId="0" borderId="46" xfId="7" applyNumberFormat="1" applyFont="1" applyFill="1" applyBorder="1" applyAlignment="1">
      <alignment horizontal="center" vertical="center"/>
    </xf>
    <xf numFmtId="0" fontId="3" fillId="0" borderId="20" xfId="11" applyFont="1" applyFill="1" applyBorder="1" applyAlignment="1">
      <alignment horizontal="left" vertical="center"/>
    </xf>
    <xf numFmtId="0" fontId="3" fillId="0" borderId="0" xfId="11" applyFont="1" applyFill="1" applyBorder="1" applyAlignment="1">
      <alignment horizontal="left" vertical="center"/>
    </xf>
    <xf numFmtId="0" fontId="3" fillId="0" borderId="2" xfId="11" applyFont="1" applyFill="1" applyBorder="1" applyAlignment="1">
      <alignment vertical="center"/>
    </xf>
    <xf numFmtId="176" fontId="3" fillId="0" borderId="7" xfId="7" applyNumberFormat="1" applyFont="1" applyFill="1" applyBorder="1" applyAlignment="1">
      <alignment horizontal="right" vertical="center"/>
    </xf>
    <xf numFmtId="179" fontId="8" fillId="0" borderId="2" xfId="7" applyNumberFormat="1" applyFont="1" applyFill="1" applyBorder="1" applyAlignment="1">
      <alignment horizontal="center" vertical="center"/>
    </xf>
    <xf numFmtId="176" fontId="8" fillId="0" borderId="52" xfId="7" applyNumberFormat="1" applyFont="1" applyFill="1" applyBorder="1" applyAlignment="1">
      <alignment horizontal="center" vertical="center"/>
    </xf>
    <xf numFmtId="176" fontId="3" fillId="0" borderId="2" xfId="7" applyNumberFormat="1" applyFont="1" applyFill="1" applyBorder="1" applyAlignment="1">
      <alignment horizontal="right" vertical="center"/>
    </xf>
    <xf numFmtId="0" fontId="3" fillId="0" borderId="11" xfId="11" applyFont="1" applyFill="1" applyBorder="1" applyAlignment="1">
      <alignment vertical="center"/>
    </xf>
    <xf numFmtId="0" fontId="3" fillId="0" borderId="53" xfId="11" applyFont="1" applyFill="1" applyBorder="1" applyAlignment="1">
      <alignment vertical="center"/>
    </xf>
    <xf numFmtId="176" fontId="3" fillId="0" borderId="8" xfId="7" applyNumberFormat="1" applyFont="1" applyFill="1" applyBorder="1" applyAlignment="1">
      <alignment horizontal="right" vertical="center"/>
    </xf>
    <xf numFmtId="179" fontId="8" fillId="0" borderId="3" xfId="7" applyNumberFormat="1" applyFont="1" applyFill="1" applyBorder="1" applyAlignment="1">
      <alignment horizontal="center" vertical="center"/>
    </xf>
    <xf numFmtId="176" fontId="8" fillId="0" borderId="23" xfId="7" applyNumberFormat="1" applyFont="1" applyFill="1" applyBorder="1" applyAlignment="1">
      <alignment horizontal="center" vertical="center"/>
    </xf>
    <xf numFmtId="176" fontId="3" fillId="0" borderId="11" xfId="7" applyNumberFormat="1" applyFont="1" applyFill="1" applyBorder="1" applyAlignment="1">
      <alignment horizontal="right" vertical="center"/>
    </xf>
    <xf numFmtId="176" fontId="8" fillId="0" borderId="13" xfId="7" applyNumberFormat="1" applyFont="1" applyFill="1" applyBorder="1" applyAlignment="1">
      <alignment horizontal="center" vertical="center"/>
    </xf>
    <xf numFmtId="0" fontId="3" fillId="0" borderId="2" xfId="11" applyFont="1" applyFill="1" applyBorder="1" applyAlignment="1">
      <alignment horizontal="left" vertical="center"/>
    </xf>
    <xf numFmtId="176" fontId="8" fillId="0" borderId="10" xfId="7" applyNumberFormat="1" applyFont="1" applyFill="1" applyBorder="1" applyAlignment="1">
      <alignment horizontal="center" vertical="center"/>
    </xf>
    <xf numFmtId="0" fontId="3" fillId="0" borderId="25" xfId="11" applyFont="1" applyFill="1" applyBorder="1" applyAlignment="1">
      <alignment vertical="center"/>
    </xf>
    <xf numFmtId="0" fontId="3" fillId="0" borderId="25" xfId="11" applyFont="1" applyFill="1" applyBorder="1" applyAlignment="1">
      <alignment horizontal="left" vertical="center"/>
    </xf>
    <xf numFmtId="0" fontId="19" fillId="0" borderId="25" xfId="11" applyFont="1" applyFill="1" applyBorder="1" applyAlignment="1">
      <alignment horizontal="left" vertical="center"/>
    </xf>
    <xf numFmtId="176" fontId="3" fillId="0" borderId="27" xfId="7" applyNumberFormat="1" applyFont="1" applyFill="1" applyBorder="1" applyAlignment="1">
      <alignment horizontal="right" vertical="center"/>
    </xf>
    <xf numFmtId="179" fontId="8" fillId="0" borderId="25" xfId="7" applyNumberFormat="1" applyFont="1" applyFill="1" applyBorder="1" applyAlignment="1">
      <alignment horizontal="center" vertical="center"/>
    </xf>
    <xf numFmtId="176" fontId="8" fillId="0" borderId="26" xfId="7" applyNumberFormat="1" applyFont="1" applyFill="1" applyBorder="1" applyAlignment="1">
      <alignment horizontal="center" vertical="center"/>
    </xf>
    <xf numFmtId="176" fontId="8" fillId="0" borderId="28" xfId="7" applyNumberFormat="1" applyFont="1" applyFill="1" applyBorder="1" applyAlignment="1">
      <alignment horizontal="center" vertical="center"/>
    </xf>
    <xf numFmtId="176" fontId="3" fillId="0" borderId="25" xfId="7" applyNumberFormat="1" applyFont="1" applyFill="1" applyBorder="1" applyAlignment="1">
      <alignment horizontal="right" vertical="center"/>
    </xf>
    <xf numFmtId="0" fontId="3" fillId="0" borderId="36" xfId="11" applyFont="1" applyFill="1" applyBorder="1" applyAlignment="1">
      <alignment vertical="center"/>
    </xf>
    <xf numFmtId="0" fontId="3" fillId="0" borderId="36" xfId="11" applyFont="1" applyFill="1" applyBorder="1" applyAlignment="1">
      <alignment horizontal="left" vertical="center"/>
    </xf>
    <xf numFmtId="176" fontId="3" fillId="0" borderId="38" xfId="7" applyNumberFormat="1" applyFont="1" applyFill="1" applyBorder="1" applyAlignment="1">
      <alignment horizontal="right" vertical="center"/>
    </xf>
    <xf numFmtId="179" fontId="8" fillId="0" borderId="36" xfId="7" applyNumberFormat="1" applyFont="1" applyFill="1" applyBorder="1" applyAlignment="1">
      <alignment horizontal="center" vertical="center"/>
    </xf>
    <xf numFmtId="176" fontId="8" fillId="0" borderId="37" xfId="7" applyNumberFormat="1" applyFont="1" applyFill="1" applyBorder="1" applyAlignment="1">
      <alignment horizontal="center" vertical="center"/>
    </xf>
    <xf numFmtId="176" fontId="8" fillId="0" borderId="60" xfId="7" applyNumberFormat="1" applyFont="1" applyFill="1" applyBorder="1" applyAlignment="1">
      <alignment horizontal="center" vertical="center"/>
    </xf>
    <xf numFmtId="176" fontId="3" fillId="0" borderId="36" xfId="7" applyNumberFormat="1" applyFont="1" applyFill="1" applyBorder="1" applyAlignment="1">
      <alignment horizontal="right" vertical="center"/>
    </xf>
    <xf numFmtId="0" fontId="3" fillId="0" borderId="31" xfId="7" applyFont="1" applyFill="1" applyBorder="1" applyAlignment="1">
      <alignment vertical="top" wrapText="1"/>
    </xf>
    <xf numFmtId="0" fontId="3" fillId="0" borderId="31" xfId="7" applyFont="1" applyFill="1" applyBorder="1" applyAlignment="1">
      <alignment vertical="top"/>
    </xf>
    <xf numFmtId="0" fontId="3" fillId="0" borderId="0" xfId="7" applyFont="1" applyFill="1" applyBorder="1" applyAlignment="1">
      <alignment vertical="top"/>
    </xf>
    <xf numFmtId="0" fontId="20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37" fontId="8" fillId="2" borderId="23" xfId="0" applyNumberFormat="1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/>
    </xf>
    <xf numFmtId="0" fontId="23" fillId="2" borderId="3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19" fillId="2" borderId="0" xfId="9" applyFont="1" applyFill="1">
      <alignment vertical="center"/>
    </xf>
    <xf numFmtId="0" fontId="24" fillId="2" borderId="0" xfId="8" applyFont="1" applyFill="1" applyAlignment="1">
      <alignment vertical="center"/>
    </xf>
    <xf numFmtId="0" fontId="6" fillId="2" borderId="0" xfId="8" applyFont="1" applyFill="1" applyBorder="1" applyAlignment="1">
      <alignment vertical="center"/>
    </xf>
    <xf numFmtId="0" fontId="3" fillId="2" borderId="0" xfId="8" applyFont="1" applyFill="1" applyBorder="1" applyAlignment="1">
      <alignment vertical="center"/>
    </xf>
    <xf numFmtId="0" fontId="3" fillId="2" borderId="0" xfId="8" applyFont="1" applyFill="1" applyBorder="1" applyAlignment="1">
      <alignment horizontal="right" vertical="center"/>
    </xf>
    <xf numFmtId="49" fontId="16" fillId="2" borderId="0" xfId="8" applyNumberFormat="1" applyFont="1" applyFill="1" applyAlignment="1">
      <alignment horizontal="center" vertical="center"/>
    </xf>
    <xf numFmtId="0" fontId="16" fillId="2" borderId="0" xfId="8" applyFont="1" applyFill="1" applyAlignment="1">
      <alignment horizontal="center" vertical="center"/>
    </xf>
    <xf numFmtId="0" fontId="3" fillId="2" borderId="31" xfId="11" applyFont="1" applyFill="1" applyBorder="1" applyAlignment="1">
      <alignment vertical="center"/>
    </xf>
    <xf numFmtId="0" fontId="3" fillId="2" borderId="32" xfId="8" applyFont="1" applyFill="1" applyBorder="1" applyAlignment="1">
      <alignment vertical="center"/>
    </xf>
    <xf numFmtId="0" fontId="3" fillId="2" borderId="33" xfId="8" applyFont="1" applyFill="1" applyBorder="1" applyAlignment="1">
      <alignment vertical="center"/>
    </xf>
    <xf numFmtId="176" fontId="8" fillId="2" borderId="34" xfId="8" applyNumberFormat="1" applyFont="1" applyFill="1" applyBorder="1" applyAlignment="1">
      <alignment vertical="center"/>
    </xf>
    <xf numFmtId="0" fontId="3" fillId="2" borderId="13" xfId="8" applyFont="1" applyFill="1" applyBorder="1" applyAlignment="1">
      <alignment vertical="center"/>
    </xf>
    <xf numFmtId="176" fontId="8" fillId="2" borderId="21" xfId="8" applyNumberFormat="1" applyFont="1" applyFill="1" applyBorder="1" applyAlignment="1">
      <alignment horizontal="center" vertical="center"/>
    </xf>
    <xf numFmtId="0" fontId="3" fillId="2" borderId="20" xfId="8" applyFont="1" applyFill="1" applyBorder="1" applyAlignment="1">
      <alignment vertical="center"/>
    </xf>
    <xf numFmtId="0" fontId="3" fillId="2" borderId="22" xfId="8" applyFont="1" applyFill="1" applyBorder="1" applyAlignment="1">
      <alignment vertical="center"/>
    </xf>
    <xf numFmtId="0" fontId="3" fillId="2" borderId="11" xfId="8" applyFont="1" applyFill="1" applyBorder="1" applyAlignment="1">
      <alignment vertical="center"/>
    </xf>
    <xf numFmtId="0" fontId="3" fillId="2" borderId="3" xfId="8" applyFont="1" applyFill="1" applyBorder="1" applyAlignment="1">
      <alignment vertical="center"/>
    </xf>
    <xf numFmtId="176" fontId="8" fillId="2" borderId="23" xfId="8" applyNumberFormat="1" applyFont="1" applyFill="1" applyBorder="1" applyAlignment="1">
      <alignment horizontal="center" vertical="center"/>
    </xf>
    <xf numFmtId="176" fontId="3" fillId="2" borderId="12" xfId="8" applyNumberFormat="1" applyFont="1" applyFill="1" applyBorder="1" applyAlignment="1">
      <alignment horizontal="center" vertical="center"/>
    </xf>
    <xf numFmtId="0" fontId="3" fillId="2" borderId="11" xfId="8" applyFont="1" applyFill="1" applyBorder="1" applyAlignment="1">
      <alignment horizontal="left" vertical="center"/>
    </xf>
    <xf numFmtId="0" fontId="3" fillId="2" borderId="0" xfId="8" applyFont="1" applyFill="1" applyBorder="1" applyAlignment="1">
      <alignment horizontal="left" vertical="center"/>
    </xf>
    <xf numFmtId="176" fontId="3" fillId="2" borderId="7" xfId="8" applyNumberFormat="1" applyFont="1" applyFill="1" applyBorder="1" applyAlignment="1">
      <alignment horizontal="right" vertical="center"/>
    </xf>
    <xf numFmtId="176" fontId="8" fillId="2" borderId="19" xfId="8" applyNumberFormat="1" applyFont="1" applyFill="1" applyBorder="1" applyAlignment="1">
      <alignment horizontal="center" vertical="center"/>
    </xf>
    <xf numFmtId="0" fontId="3" fillId="2" borderId="31" xfId="8" applyFont="1" applyFill="1" applyBorder="1" applyAlignment="1">
      <alignment horizontal="left" vertical="center"/>
    </xf>
    <xf numFmtId="176" fontId="3" fillId="2" borderId="0" xfId="8" applyNumberFormat="1" applyFont="1" applyFill="1" applyBorder="1" applyAlignment="1">
      <alignment horizontal="right" vertical="center"/>
    </xf>
    <xf numFmtId="176" fontId="8" fillId="2" borderId="31" xfId="8" applyNumberFormat="1" applyFont="1" applyFill="1" applyBorder="1" applyAlignment="1">
      <alignment horizontal="center" vertical="center"/>
    </xf>
    <xf numFmtId="0" fontId="3" fillId="2" borderId="39" xfId="8" applyFont="1" applyFill="1" applyBorder="1" applyAlignment="1">
      <alignment horizontal="left" vertical="center"/>
    </xf>
    <xf numFmtId="0" fontId="3" fillId="2" borderId="40" xfId="8" applyFont="1" applyFill="1" applyBorder="1" applyAlignment="1">
      <alignment horizontal="left" vertical="center"/>
    </xf>
    <xf numFmtId="176" fontId="3" fillId="2" borderId="41" xfId="8" applyNumberFormat="1" applyFont="1" applyFill="1" applyBorder="1" applyAlignment="1">
      <alignment horizontal="right" vertical="center"/>
    </xf>
    <xf numFmtId="176" fontId="8" fillId="2" borderId="43" xfId="8" applyNumberFormat="1" applyFont="1" applyFill="1" applyBorder="1" applyAlignment="1">
      <alignment horizontal="center" vertical="center"/>
    </xf>
    <xf numFmtId="0" fontId="3" fillId="2" borderId="49" xfId="8" applyFont="1" applyFill="1" applyBorder="1" applyAlignment="1">
      <alignment horizontal="left" vertical="center"/>
    </xf>
    <xf numFmtId="0" fontId="3" fillId="2" borderId="2" xfId="8" applyFont="1" applyFill="1" applyBorder="1" applyAlignment="1">
      <alignment horizontal="left" vertical="center"/>
    </xf>
    <xf numFmtId="0" fontId="3" fillId="2" borderId="24" xfId="8" applyFont="1" applyFill="1" applyBorder="1" applyAlignment="1">
      <alignment horizontal="left" vertical="center"/>
    </xf>
    <xf numFmtId="0" fontId="3" fillId="2" borderId="25" xfId="8" applyFont="1" applyFill="1" applyBorder="1" applyAlignment="1">
      <alignment horizontal="left" vertical="center"/>
    </xf>
    <xf numFmtId="176" fontId="8" fillId="2" borderId="28" xfId="8" applyNumberFormat="1" applyFont="1" applyFill="1" applyBorder="1" applyAlignment="1">
      <alignment horizontal="center" vertical="center"/>
    </xf>
    <xf numFmtId="0" fontId="3" fillId="2" borderId="16" xfId="8" applyFont="1" applyFill="1" applyBorder="1" applyAlignment="1">
      <alignment vertical="center"/>
    </xf>
    <xf numFmtId="0" fontId="3" fillId="2" borderId="17" xfId="8" applyFont="1" applyFill="1" applyBorder="1" applyAlignment="1">
      <alignment vertical="center"/>
    </xf>
    <xf numFmtId="0" fontId="6" fillId="2" borderId="0" xfId="11" applyFont="1" applyFill="1" applyBorder="1" applyAlignment="1">
      <alignment horizontal="left" vertical="center"/>
    </xf>
    <xf numFmtId="0" fontId="16" fillId="2" borderId="0" xfId="8" applyFont="1" applyFill="1" applyAlignment="1">
      <alignment horizontal="left" vertical="center"/>
    </xf>
    <xf numFmtId="0" fontId="3" fillId="0" borderId="0" xfId="12">
      <alignment vertical="center"/>
    </xf>
    <xf numFmtId="0" fontId="11" fillId="0" borderId="0" xfId="12" applyFont="1" applyBorder="1" applyAlignment="1">
      <alignment horizontal="center" vertical="center"/>
    </xf>
    <xf numFmtId="0" fontId="3" fillId="0" borderId="0" xfId="12" applyBorder="1">
      <alignment vertical="center"/>
    </xf>
    <xf numFmtId="0" fontId="26" fillId="0" borderId="2" xfId="12" applyFont="1" applyBorder="1" applyAlignment="1">
      <alignment vertical="center"/>
    </xf>
    <xf numFmtId="0" fontId="12" fillId="0" borderId="2" xfId="12" applyFont="1" applyBorder="1" applyAlignment="1">
      <alignment vertical="center"/>
    </xf>
    <xf numFmtId="0" fontId="12" fillId="0" borderId="0" xfId="12" applyFont="1" applyBorder="1" applyAlignment="1">
      <alignment horizontal="center" vertical="center"/>
    </xf>
    <xf numFmtId="0" fontId="13" fillId="0" borderId="0" xfId="12" applyFont="1" applyBorder="1" applyAlignment="1">
      <alignment horizontal="right" vertical="center"/>
    </xf>
    <xf numFmtId="0" fontId="13" fillId="0" borderId="12" xfId="12" applyFont="1" applyBorder="1" applyAlignment="1">
      <alignment horizontal="center" vertical="center"/>
    </xf>
    <xf numFmtId="0" fontId="29" fillId="0" borderId="0" xfId="12" applyFont="1" applyBorder="1" applyAlignment="1">
      <alignment horizontal="left" vertical="center"/>
    </xf>
    <xf numFmtId="0" fontId="6" fillId="0" borderId="0" xfId="12" applyFont="1" applyBorder="1" applyAlignment="1">
      <alignment horizontal="center" vertical="center"/>
    </xf>
    <xf numFmtId="0" fontId="6" fillId="0" borderId="0" xfId="12" applyFont="1" applyBorder="1" applyAlignment="1">
      <alignment horizontal="center" vertical="center" wrapText="1"/>
    </xf>
    <xf numFmtId="0" fontId="13" fillId="0" borderId="0" xfId="12" applyFont="1" applyBorder="1" applyAlignment="1">
      <alignment horizontal="center" vertical="center"/>
    </xf>
    <xf numFmtId="0" fontId="6" fillId="0" borderId="0" xfId="12" applyFont="1" applyBorder="1" applyAlignment="1">
      <alignment horizontal="left" vertical="center"/>
    </xf>
    <xf numFmtId="0" fontId="6" fillId="0" borderId="0" xfId="12" applyFont="1" applyBorder="1">
      <alignment vertical="center"/>
    </xf>
    <xf numFmtId="0" fontId="5" fillId="0" borderId="2" xfId="12" applyFont="1" applyBorder="1" applyAlignment="1">
      <alignment vertical="center"/>
    </xf>
    <xf numFmtId="0" fontId="20" fillId="0" borderId="2" xfId="12" applyFont="1" applyBorder="1" applyAlignment="1">
      <alignment vertical="center"/>
    </xf>
    <xf numFmtId="0" fontId="28" fillId="0" borderId="0" xfId="12" applyFont="1" applyBorder="1" applyAlignment="1">
      <alignment horizontal="right" vertical="center"/>
    </xf>
    <xf numFmtId="38" fontId="3" fillId="0" borderId="0" xfId="12" applyNumberFormat="1">
      <alignment vertical="center"/>
    </xf>
    <xf numFmtId="0" fontId="3" fillId="0" borderId="0" xfId="12" applyFill="1" applyBorder="1">
      <alignment vertical="center"/>
    </xf>
    <xf numFmtId="0" fontId="3" fillId="0" borderId="0" xfId="12" applyFill="1">
      <alignment vertical="center"/>
    </xf>
    <xf numFmtId="38" fontId="3" fillId="0" borderId="0" xfId="12" applyNumberFormat="1" applyFill="1">
      <alignment vertical="center"/>
    </xf>
    <xf numFmtId="0" fontId="6" fillId="0" borderId="12" xfId="12" applyFont="1" applyBorder="1" applyAlignment="1">
      <alignment vertical="center"/>
    </xf>
    <xf numFmtId="0" fontId="3" fillId="0" borderId="2" xfId="12" applyBorder="1">
      <alignment vertical="center"/>
    </xf>
    <xf numFmtId="0" fontId="0" fillId="2" borderId="0" xfId="0" applyFont="1" applyFill="1">
      <alignment vertical="center"/>
    </xf>
    <xf numFmtId="0" fontId="0" fillId="0" borderId="0" xfId="5" applyFont="1" applyAlignment="1">
      <alignment vertical="center"/>
    </xf>
    <xf numFmtId="0" fontId="0" fillId="0" borderId="0" xfId="5" applyFont="1" applyAlignment="1">
      <alignment horizontal="right" vertical="center"/>
    </xf>
    <xf numFmtId="38" fontId="3" fillId="0" borderId="0" xfId="14" applyFont="1" applyFill="1" applyBorder="1" applyAlignment="1">
      <alignment vertical="center"/>
    </xf>
    <xf numFmtId="38" fontId="3" fillId="0" borderId="20" xfId="14" applyFont="1" applyFill="1" applyBorder="1" applyAlignment="1">
      <alignment vertical="center"/>
    </xf>
    <xf numFmtId="38" fontId="19" fillId="0" borderId="0" xfId="14" applyFont="1" applyFill="1" applyBorder="1" applyAlignment="1">
      <alignment vertical="center"/>
    </xf>
    <xf numFmtId="38" fontId="3" fillId="0" borderId="0" xfId="14" applyFont="1" applyFill="1" applyBorder="1" applyAlignment="1">
      <alignment horizontal="center" vertical="center"/>
    </xf>
    <xf numFmtId="0" fontId="0" fillId="0" borderId="0" xfId="7" applyFont="1" applyFill="1" applyAlignment="1">
      <alignment horizontal="center" vertical="center"/>
    </xf>
    <xf numFmtId="38" fontId="3" fillId="0" borderId="39" xfId="14" applyFont="1" applyFill="1" applyBorder="1" applyAlignment="1">
      <alignment vertical="center"/>
    </xf>
    <xf numFmtId="38" fontId="3" fillId="0" borderId="40" xfId="14" applyFont="1" applyFill="1" applyBorder="1" applyAlignment="1">
      <alignment vertical="center"/>
    </xf>
    <xf numFmtId="38" fontId="3" fillId="0" borderId="49" xfId="14" applyFont="1" applyFill="1" applyBorder="1" applyAlignment="1">
      <alignment vertical="center"/>
    </xf>
    <xf numFmtId="38" fontId="3" fillId="0" borderId="22" xfId="14" applyFont="1" applyFill="1" applyBorder="1" applyAlignment="1">
      <alignment vertical="center"/>
    </xf>
    <xf numFmtId="38" fontId="6" fillId="0" borderId="0" xfId="14" applyFont="1" applyFill="1" applyBorder="1" applyAlignment="1">
      <alignment vertical="center"/>
    </xf>
    <xf numFmtId="38" fontId="3" fillId="0" borderId="24" xfId="14" applyFont="1" applyFill="1" applyBorder="1" applyAlignment="1">
      <alignment vertical="center"/>
    </xf>
    <xf numFmtId="38" fontId="3" fillId="0" borderId="35" xfId="14" applyFont="1" applyFill="1" applyBorder="1" applyAlignment="1">
      <alignment vertical="center"/>
    </xf>
    <xf numFmtId="0" fontId="0" fillId="0" borderId="0" xfId="7" applyFont="1"/>
    <xf numFmtId="49" fontId="0" fillId="2" borderId="0" xfId="0" applyNumberFormat="1" applyFont="1" applyFill="1">
      <alignment vertical="center"/>
    </xf>
    <xf numFmtId="0" fontId="0" fillId="2" borderId="0" xfId="0" applyFont="1" applyFill="1" applyAlignment="1"/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right"/>
    </xf>
    <xf numFmtId="38" fontId="0" fillId="2" borderId="20" xfId="14" applyFont="1" applyFill="1" applyBorder="1" applyAlignment="1">
      <alignment vertical="center"/>
    </xf>
    <xf numFmtId="38" fontId="0" fillId="2" borderId="0" xfId="14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0" fillId="2" borderId="12" xfId="0" applyNumberFormat="1" applyFont="1" applyFill="1" applyBorder="1" applyAlignment="1">
      <alignment horizontal="right" vertical="center"/>
    </xf>
    <xf numFmtId="38" fontId="0" fillId="2" borderId="22" xfId="14" applyFont="1" applyFill="1" applyBorder="1" applyAlignment="1">
      <alignment vertical="center"/>
    </xf>
    <xf numFmtId="38" fontId="0" fillId="2" borderId="11" xfId="14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horizontal="right" vertical="center"/>
    </xf>
    <xf numFmtId="38" fontId="0" fillId="2" borderId="16" xfId="14" applyFont="1" applyFill="1" applyBorder="1" applyAlignment="1">
      <alignment vertical="center"/>
    </xf>
    <xf numFmtId="38" fontId="0" fillId="2" borderId="17" xfId="14" applyFont="1" applyFill="1" applyBorder="1" applyAlignment="1">
      <alignment vertical="center"/>
    </xf>
    <xf numFmtId="176" fontId="0" fillId="2" borderId="18" xfId="0" applyNumberFormat="1" applyFont="1" applyFill="1" applyBorder="1" applyAlignment="1">
      <alignment horizontal="right" vertical="center"/>
    </xf>
    <xf numFmtId="49" fontId="6" fillId="2" borderId="0" xfId="14" applyNumberFormat="1" applyFont="1" applyFill="1" applyBorder="1" applyAlignment="1">
      <alignment vertical="center"/>
    </xf>
    <xf numFmtId="38" fontId="6" fillId="2" borderId="31" xfId="14" applyFont="1" applyFill="1" applyBorder="1" applyAlignment="1">
      <alignment vertical="center"/>
    </xf>
    <xf numFmtId="38" fontId="22" fillId="2" borderId="31" xfId="14" applyFont="1" applyFill="1" applyBorder="1" applyAlignment="1">
      <alignment vertical="center"/>
    </xf>
    <xf numFmtId="38" fontId="22" fillId="2" borderId="0" xfId="14" applyFont="1" applyFill="1" applyBorder="1" applyAlignment="1">
      <alignment vertical="center"/>
    </xf>
    <xf numFmtId="38" fontId="3" fillId="2" borderId="30" xfId="14" applyFont="1" applyFill="1" applyBorder="1" applyAlignment="1">
      <alignment vertical="center"/>
    </xf>
    <xf numFmtId="38" fontId="3" fillId="2" borderId="20" xfId="14" applyFont="1" applyFill="1" applyBorder="1" applyAlignment="1">
      <alignment vertical="center"/>
    </xf>
    <xf numFmtId="38" fontId="3" fillId="2" borderId="0" xfId="14" applyFont="1" applyFill="1" applyBorder="1" applyAlignment="1">
      <alignment vertical="center"/>
    </xf>
    <xf numFmtId="38" fontId="3" fillId="2" borderId="11" xfId="14" applyFont="1" applyFill="1" applyBorder="1" applyAlignment="1">
      <alignment vertical="center"/>
    </xf>
    <xf numFmtId="38" fontId="3" fillId="2" borderId="17" xfId="14" applyFont="1" applyFill="1" applyBorder="1" applyAlignment="1">
      <alignment vertical="center"/>
    </xf>
    <xf numFmtId="38" fontId="6" fillId="2" borderId="0" xfId="14" applyFont="1" applyFill="1" applyBorder="1" applyAlignment="1">
      <alignment vertical="center"/>
    </xf>
    <xf numFmtId="0" fontId="0" fillId="0" borderId="0" xfId="12" applyFont="1">
      <alignment vertical="center"/>
    </xf>
    <xf numFmtId="0" fontId="18" fillId="0" borderId="0" xfId="5" applyFont="1" applyFill="1" applyBorder="1" applyAlignment="1">
      <alignment horizontal="center"/>
    </xf>
    <xf numFmtId="0" fontId="5" fillId="0" borderId="0" xfId="5" applyFont="1" applyAlignment="1">
      <alignment horizontal="center" vertical="center"/>
    </xf>
    <xf numFmtId="0" fontId="3" fillId="0" borderId="16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vertical="center"/>
    </xf>
    <xf numFmtId="0" fontId="3" fillId="0" borderId="18" xfId="5" applyFont="1" applyFill="1" applyBorder="1" applyAlignment="1">
      <alignment horizontal="center" vertical="center"/>
    </xf>
    <xf numFmtId="0" fontId="3" fillId="0" borderId="19" xfId="5" applyFont="1" applyFill="1" applyBorder="1" applyAlignment="1">
      <alignment horizontal="center" vertical="center"/>
    </xf>
    <xf numFmtId="38" fontId="3" fillId="0" borderId="22" xfId="14" applyFont="1" applyFill="1" applyBorder="1" applyAlignment="1">
      <alignment horizontal="center" vertical="center"/>
    </xf>
    <xf numFmtId="38" fontId="3" fillId="0" borderId="11" xfId="14" applyFont="1" applyFill="1" applyBorder="1" applyAlignment="1">
      <alignment horizontal="center" vertical="center"/>
    </xf>
    <xf numFmtId="38" fontId="3" fillId="0" borderId="20" xfId="14" applyFont="1" applyFill="1" applyBorder="1" applyAlignment="1">
      <alignment horizontal="center" vertical="center"/>
    </xf>
    <xf numFmtId="38" fontId="3" fillId="0" borderId="0" xfId="14" applyFont="1" applyFill="1" applyBorder="1" applyAlignment="1">
      <alignment horizontal="center" vertical="center"/>
    </xf>
    <xf numFmtId="0" fontId="3" fillId="0" borderId="24" xfId="5" applyFont="1" applyFill="1" applyBorder="1" applyAlignment="1">
      <alignment horizontal="center" vertical="center"/>
    </xf>
    <xf numFmtId="0" fontId="3" fillId="0" borderId="25" xfId="5" applyFont="1" applyFill="1" applyBorder="1" applyAlignment="1">
      <alignment horizontal="center" vertical="center"/>
    </xf>
    <xf numFmtId="0" fontId="3" fillId="0" borderId="26" xfId="5" applyFont="1" applyFill="1" applyBorder="1" applyAlignment="1">
      <alignment horizontal="center" vertical="center"/>
    </xf>
    <xf numFmtId="38" fontId="3" fillId="0" borderId="16" xfId="14" applyFont="1" applyFill="1" applyBorder="1" applyAlignment="1">
      <alignment horizontal="center" vertical="center"/>
    </xf>
    <xf numFmtId="38" fontId="3" fillId="0" borderId="17" xfId="14" applyFont="1" applyFill="1" applyBorder="1" applyAlignment="1">
      <alignment horizontal="center" vertical="center"/>
    </xf>
    <xf numFmtId="176" fontId="3" fillId="0" borderId="17" xfId="14" applyNumberFormat="1" applyFont="1" applyFill="1" applyBorder="1" applyAlignment="1">
      <alignment horizontal="center" vertical="center"/>
    </xf>
    <xf numFmtId="176" fontId="3" fillId="0" borderId="29" xfId="14" applyNumberFormat="1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/>
    </xf>
    <xf numFmtId="0" fontId="3" fillId="0" borderId="30" xfId="7" applyFont="1" applyFill="1" applyBorder="1" applyAlignment="1">
      <alignment horizontal="center" vertical="center"/>
    </xf>
    <xf numFmtId="0" fontId="3" fillId="0" borderId="31" xfId="7" applyFont="1" applyFill="1" applyBorder="1" applyAlignment="1">
      <alignment horizontal="center" vertical="center"/>
    </xf>
    <xf numFmtId="0" fontId="3" fillId="0" borderId="32" xfId="7" applyFont="1" applyFill="1" applyBorder="1" applyAlignment="1">
      <alignment horizontal="center" vertical="center"/>
    </xf>
    <xf numFmtId="0" fontId="3" fillId="0" borderId="35" xfId="7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33" xfId="7" applyFont="1" applyFill="1" applyBorder="1" applyAlignment="1">
      <alignment horizontal="center" vertical="center"/>
    </xf>
    <xf numFmtId="0" fontId="3" fillId="0" borderId="38" xfId="7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 wrapText="1"/>
    </xf>
    <xf numFmtId="0" fontId="3" fillId="0" borderId="26" xfId="7" applyFont="1" applyBorder="1" applyAlignment="1">
      <alignment horizontal="center" vertical="center" wrapText="1"/>
    </xf>
    <xf numFmtId="0" fontId="3" fillId="0" borderId="28" xfId="7" applyFont="1" applyBorder="1" applyAlignment="1">
      <alignment horizontal="center" vertical="center" wrapText="1"/>
    </xf>
    <xf numFmtId="0" fontId="3" fillId="0" borderId="25" xfId="7" applyFont="1" applyFill="1" applyBorder="1" applyAlignment="1">
      <alignment horizontal="center" vertical="center" wrapText="1"/>
    </xf>
    <xf numFmtId="176" fontId="3" fillId="0" borderId="47" xfId="7" applyNumberFormat="1" applyFont="1" applyFill="1" applyBorder="1" applyAlignment="1">
      <alignment horizontal="right" vertical="center"/>
    </xf>
    <xf numFmtId="176" fontId="3" fillId="0" borderId="48" xfId="7" applyNumberFormat="1" applyFont="1" applyFill="1" applyBorder="1" applyAlignment="1">
      <alignment horizontal="right" vertical="center"/>
    </xf>
    <xf numFmtId="176" fontId="3" fillId="0" borderId="56" xfId="7" applyNumberFormat="1" applyFont="1" applyFill="1" applyBorder="1" applyAlignment="1">
      <alignment horizontal="center" vertical="center"/>
    </xf>
    <xf numFmtId="176" fontId="3" fillId="0" borderId="57" xfId="7" applyNumberFormat="1" applyFont="1" applyFill="1" applyBorder="1" applyAlignment="1">
      <alignment horizontal="center" vertical="center"/>
    </xf>
    <xf numFmtId="179" fontId="3" fillId="0" borderId="44" xfId="7" applyNumberFormat="1" applyFont="1" applyFill="1" applyBorder="1" applyAlignment="1">
      <alignment horizontal="right" vertical="center"/>
    </xf>
    <xf numFmtId="0" fontId="3" fillId="0" borderId="45" xfId="7" applyFont="1" applyBorder="1" applyAlignment="1">
      <alignment horizontal="right" vertical="center"/>
    </xf>
    <xf numFmtId="179" fontId="3" fillId="0" borderId="47" xfId="7" applyNumberFormat="1" applyFont="1" applyFill="1" applyBorder="1" applyAlignment="1">
      <alignment horizontal="center" vertical="center"/>
    </xf>
    <xf numFmtId="179" fontId="3" fillId="0" borderId="48" xfId="7" applyNumberFormat="1" applyFont="1" applyFill="1" applyBorder="1" applyAlignment="1">
      <alignment horizontal="center" vertical="center"/>
    </xf>
    <xf numFmtId="179" fontId="3" fillId="0" borderId="50" xfId="7" applyNumberFormat="1" applyFont="1" applyFill="1" applyBorder="1" applyAlignment="1">
      <alignment horizontal="center" vertical="center"/>
    </xf>
    <xf numFmtId="179" fontId="3" fillId="0" borderId="51" xfId="7" applyNumberFormat="1" applyFont="1" applyFill="1" applyBorder="1" applyAlignment="1">
      <alignment horizontal="center" vertical="center"/>
    </xf>
    <xf numFmtId="179" fontId="3" fillId="0" borderId="14" xfId="7" applyNumberFormat="1" applyFont="1" applyFill="1" applyBorder="1" applyAlignment="1">
      <alignment horizontal="center" vertical="center"/>
    </xf>
    <xf numFmtId="179" fontId="3" fillId="0" borderId="15" xfId="7" applyNumberFormat="1" applyFont="1" applyFill="1" applyBorder="1" applyAlignment="1">
      <alignment horizontal="center" vertical="center"/>
    </xf>
    <xf numFmtId="176" fontId="3" fillId="0" borderId="54" xfId="7" applyNumberFormat="1" applyFont="1" applyFill="1" applyBorder="1" applyAlignment="1">
      <alignment horizontal="center" vertical="center"/>
    </xf>
    <xf numFmtId="176" fontId="3" fillId="0" borderId="55" xfId="7" applyNumberFormat="1" applyFont="1" applyFill="1" applyBorder="1" applyAlignment="1">
      <alignment horizontal="center" vertical="center"/>
    </xf>
    <xf numFmtId="176" fontId="3" fillId="0" borderId="58" xfId="7" applyNumberFormat="1" applyFont="1" applyFill="1" applyBorder="1" applyAlignment="1">
      <alignment horizontal="center" vertical="center"/>
    </xf>
    <xf numFmtId="176" fontId="3" fillId="0" borderId="59" xfId="7" applyNumberFormat="1" applyFont="1" applyFill="1" applyBorder="1" applyAlignment="1">
      <alignment horizontal="center" vertical="center"/>
    </xf>
    <xf numFmtId="179" fontId="3" fillId="0" borderId="57" xfId="7" applyNumberFormat="1" applyFont="1" applyFill="1" applyBorder="1" applyAlignment="1">
      <alignment horizontal="center" vertical="center"/>
    </xf>
    <xf numFmtId="179" fontId="3" fillId="0" borderId="56" xfId="7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3" fillId="2" borderId="22" xfId="8" applyFont="1" applyFill="1" applyBorder="1" applyAlignment="1">
      <alignment horizontal="left" vertical="center"/>
    </xf>
    <xf numFmtId="0" fontId="3" fillId="2" borderId="11" xfId="8" applyFont="1" applyFill="1" applyBorder="1" applyAlignment="1">
      <alignment horizontal="left" vertical="center"/>
    </xf>
    <xf numFmtId="0" fontId="3" fillId="2" borderId="3" xfId="8" applyFont="1" applyFill="1" applyBorder="1" applyAlignment="1">
      <alignment horizontal="left" vertical="center"/>
    </xf>
    <xf numFmtId="0" fontId="3" fillId="2" borderId="20" xfId="8" applyFont="1" applyFill="1" applyBorder="1" applyAlignment="1">
      <alignment horizontal="left" vertical="center"/>
    </xf>
    <xf numFmtId="0" fontId="3" fillId="2" borderId="0" xfId="8" applyFont="1" applyFill="1" applyBorder="1" applyAlignment="1">
      <alignment horizontal="left" vertical="center"/>
    </xf>
    <xf numFmtId="0" fontId="3" fillId="2" borderId="13" xfId="8" applyFont="1" applyFill="1" applyBorder="1" applyAlignment="1">
      <alignment horizontal="left" vertical="center"/>
    </xf>
    <xf numFmtId="0" fontId="3" fillId="2" borderId="16" xfId="8" applyFont="1" applyFill="1" applyBorder="1" applyAlignment="1">
      <alignment horizontal="left" vertical="center"/>
    </xf>
    <xf numFmtId="0" fontId="3" fillId="2" borderId="17" xfId="8" applyFont="1" applyFill="1" applyBorder="1" applyAlignment="1">
      <alignment horizontal="left" vertical="center"/>
    </xf>
    <xf numFmtId="0" fontId="3" fillId="2" borderId="29" xfId="8" applyFont="1" applyFill="1" applyBorder="1" applyAlignment="1">
      <alignment horizontal="left" vertical="center"/>
    </xf>
    <xf numFmtId="0" fontId="5" fillId="2" borderId="0" xfId="8" applyFont="1" applyFill="1" applyBorder="1" applyAlignment="1">
      <alignment horizontal="center" vertical="center"/>
    </xf>
    <xf numFmtId="0" fontId="3" fillId="2" borderId="30" xfId="8" applyFont="1" applyFill="1" applyBorder="1" applyAlignment="1">
      <alignment horizontal="center" vertical="center"/>
    </xf>
    <xf numFmtId="0" fontId="3" fillId="2" borderId="31" xfId="8" applyFont="1" applyFill="1" applyBorder="1" applyAlignment="1">
      <alignment horizontal="center" vertical="center"/>
    </xf>
    <xf numFmtId="0" fontId="3" fillId="2" borderId="31" xfId="11" applyFont="1" applyFill="1" applyBorder="1" applyAlignment="1">
      <alignment vertical="center"/>
    </xf>
    <xf numFmtId="0" fontId="3" fillId="2" borderId="32" xfId="8" applyFont="1" applyFill="1" applyBorder="1" applyAlignment="1">
      <alignment vertical="center"/>
    </xf>
    <xf numFmtId="0" fontId="3" fillId="2" borderId="35" xfId="8" applyFont="1" applyFill="1" applyBorder="1" applyAlignment="1">
      <alignment vertical="center"/>
    </xf>
    <xf numFmtId="0" fontId="3" fillId="2" borderId="36" xfId="8" applyFont="1" applyFill="1" applyBorder="1" applyAlignment="1">
      <alignment vertical="center"/>
    </xf>
    <xf numFmtId="0" fontId="3" fillId="2" borderId="37" xfId="8" applyFont="1" applyFill="1" applyBorder="1" applyAlignment="1">
      <alignment vertical="center"/>
    </xf>
    <xf numFmtId="0" fontId="3" fillId="2" borderId="33" xfId="8" applyFont="1" applyFill="1" applyBorder="1" applyAlignment="1">
      <alignment horizontal="center" vertical="center"/>
    </xf>
    <xf numFmtId="0" fontId="3" fillId="2" borderId="34" xfId="8" applyFont="1" applyFill="1" applyBorder="1" applyAlignment="1">
      <alignment horizontal="center" vertical="center"/>
    </xf>
    <xf numFmtId="0" fontId="3" fillId="2" borderId="38" xfId="8" applyFont="1" applyFill="1" applyBorder="1" applyAlignment="1">
      <alignment horizontal="center" vertical="center"/>
    </xf>
    <xf numFmtId="0" fontId="3" fillId="2" borderId="60" xfId="8" applyFont="1" applyFill="1" applyBorder="1" applyAlignment="1">
      <alignment horizontal="center" vertical="center"/>
    </xf>
    <xf numFmtId="0" fontId="3" fillId="2" borderId="49" xfId="8" applyFont="1" applyFill="1" applyBorder="1" applyAlignment="1">
      <alignment horizontal="left" vertical="center"/>
    </xf>
    <xf numFmtId="0" fontId="3" fillId="2" borderId="2" xfId="8" applyFont="1" applyFill="1" applyBorder="1" applyAlignment="1">
      <alignment horizontal="left" vertical="center"/>
    </xf>
    <xf numFmtId="0" fontId="3" fillId="2" borderId="10" xfId="8" applyFont="1" applyFill="1" applyBorder="1" applyAlignment="1">
      <alignment horizontal="left" vertical="center"/>
    </xf>
    <xf numFmtId="0" fontId="28" fillId="0" borderId="8" xfId="12" applyFont="1" applyBorder="1" applyAlignment="1">
      <alignment horizontal="left" vertical="center"/>
    </xf>
    <xf numFmtId="0" fontId="13" fillId="0" borderId="3" xfId="12" applyFont="1" applyBorder="1" applyAlignment="1">
      <alignment horizontal="left" vertical="center"/>
    </xf>
    <xf numFmtId="0" fontId="6" fillId="0" borderId="4" xfId="12" applyFont="1" applyFill="1" applyBorder="1" applyAlignment="1">
      <alignment horizontal="left" vertical="center" wrapText="1"/>
    </xf>
    <xf numFmtId="0" fontId="6" fillId="0" borderId="4" xfId="12" applyFont="1" applyBorder="1" applyAlignment="1">
      <alignment horizontal="left" vertical="center"/>
    </xf>
    <xf numFmtId="0" fontId="6" fillId="0" borderId="4" xfId="12" applyFont="1" applyBorder="1" applyAlignment="1">
      <alignment horizontal="left" vertical="center" wrapText="1"/>
    </xf>
    <xf numFmtId="0" fontId="6" fillId="0" borderId="8" xfId="12" applyFont="1" applyBorder="1" applyAlignment="1">
      <alignment horizontal="left" vertical="center"/>
    </xf>
    <xf numFmtId="0" fontId="6" fillId="0" borderId="3" xfId="12" applyFont="1" applyBorder="1" applyAlignment="1">
      <alignment horizontal="left" vertical="center"/>
    </xf>
    <xf numFmtId="0" fontId="6" fillId="0" borderId="4" xfId="12" applyFont="1" applyFill="1" applyBorder="1" applyAlignment="1">
      <alignment horizontal="left" vertical="center"/>
    </xf>
    <xf numFmtId="0" fontId="6" fillId="2" borderId="4" xfId="12" applyFont="1" applyFill="1" applyBorder="1" applyAlignment="1">
      <alignment horizontal="left" vertical="center"/>
    </xf>
    <xf numFmtId="0" fontId="6" fillId="2" borderId="4" xfId="12" applyFont="1" applyFill="1" applyBorder="1" applyAlignment="1">
      <alignment horizontal="left" vertical="center" wrapText="1"/>
    </xf>
    <xf numFmtId="0" fontId="6" fillId="0" borderId="8" xfId="12" applyFont="1" applyBorder="1" applyAlignment="1">
      <alignment horizontal="left" vertical="center" wrapText="1"/>
    </xf>
    <xf numFmtId="0" fontId="6" fillId="0" borderId="3" xfId="12" applyFont="1" applyBorder="1" applyAlignment="1">
      <alignment horizontal="left" vertical="center" wrapText="1"/>
    </xf>
    <xf numFmtId="0" fontId="13" fillId="0" borderId="4" xfId="12" applyFont="1" applyFill="1" applyBorder="1" applyAlignment="1">
      <alignment horizontal="left" vertical="center"/>
    </xf>
    <xf numFmtId="0" fontId="30" fillId="0" borderId="0" xfId="12" applyFont="1" applyAlignment="1">
      <alignment horizontal="left" vertical="center"/>
    </xf>
    <xf numFmtId="0" fontId="31" fillId="0" borderId="0" xfId="12" applyFont="1" applyAlignment="1">
      <alignment horizontal="left" vertical="center"/>
    </xf>
    <xf numFmtId="0" fontId="27" fillId="0" borderId="0" xfId="12" applyFont="1" applyAlignment="1">
      <alignment horizontal="left" vertical="center"/>
    </xf>
    <xf numFmtId="0" fontId="25" fillId="0" borderId="0" xfId="12" applyFont="1" applyAlignment="1">
      <alignment horizontal="left" vertical="center"/>
    </xf>
    <xf numFmtId="0" fontId="26" fillId="0" borderId="0" xfId="12" applyFont="1" applyAlignment="1">
      <alignment horizontal="left" vertical="center"/>
    </xf>
    <xf numFmtId="0" fontId="3" fillId="0" borderId="0" xfId="12" applyBorder="1" applyAlignment="1">
      <alignment horizontal="right" vertical="center"/>
    </xf>
    <xf numFmtId="0" fontId="7" fillId="0" borderId="8" xfId="3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 wrapText="1"/>
    </xf>
    <xf numFmtId="49" fontId="6" fillId="4" borderId="6" xfId="3" applyNumberFormat="1" applyFont="1" applyFill="1" applyBorder="1" applyAlignment="1" applyProtection="1">
      <alignment horizontal="center" vertical="center"/>
      <protection locked="0"/>
    </xf>
    <xf numFmtId="49" fontId="6" fillId="4" borderId="5" xfId="3" applyNumberFormat="1" applyFont="1" applyFill="1" applyBorder="1" applyAlignment="1" applyProtection="1">
      <alignment horizontal="center" vertical="center"/>
      <protection locked="0"/>
    </xf>
    <xf numFmtId="49" fontId="6" fillId="4" borderId="6" xfId="3" applyNumberFormat="1" applyFont="1" applyFill="1" applyBorder="1" applyAlignment="1" applyProtection="1">
      <alignment horizontal="center" vertical="center"/>
    </xf>
    <xf numFmtId="49" fontId="6" fillId="4" borderId="5" xfId="3" applyNumberFormat="1" applyFont="1" applyFill="1" applyBorder="1" applyAlignment="1" applyProtection="1">
      <alignment horizontal="center" vertical="center"/>
    </xf>
    <xf numFmtId="49" fontId="6" fillId="4" borderId="8" xfId="3" applyNumberFormat="1" applyFont="1" applyFill="1" applyBorder="1" applyAlignment="1" applyProtection="1">
      <alignment horizontal="center" vertical="center"/>
    </xf>
    <xf numFmtId="49" fontId="6" fillId="4" borderId="3" xfId="3" applyNumberFormat="1" applyFont="1" applyFill="1" applyBorder="1" applyAlignment="1" applyProtection="1">
      <alignment horizontal="center" vertical="center"/>
    </xf>
    <xf numFmtId="49" fontId="6" fillId="4" borderId="6" xfId="3" applyNumberFormat="1" applyFont="1" applyFill="1" applyBorder="1" applyAlignment="1" applyProtection="1">
      <alignment horizontal="center" vertical="center" wrapText="1"/>
    </xf>
    <xf numFmtId="49" fontId="6" fillId="4" borderId="11" xfId="3" applyNumberFormat="1" applyFont="1" applyFill="1" applyBorder="1" applyAlignment="1" applyProtection="1">
      <alignment horizontal="center" vertical="center"/>
    </xf>
    <xf numFmtId="49" fontId="6" fillId="4" borderId="9" xfId="3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vertical="center" wrapText="1"/>
    </xf>
    <xf numFmtId="49" fontId="6" fillId="0" borderId="8" xfId="3" applyNumberFormat="1" applyFont="1" applyBorder="1" applyAlignment="1" applyProtection="1">
      <alignment horizontal="left" vertical="center"/>
      <protection locked="0"/>
    </xf>
    <xf numFmtId="49" fontId="6" fillId="0" borderId="3" xfId="3" applyNumberFormat="1" applyFont="1" applyBorder="1" applyAlignment="1" applyProtection="1">
      <alignment horizontal="left" vertical="center"/>
      <protection locked="0"/>
    </xf>
    <xf numFmtId="49" fontId="6" fillId="0" borderId="8" xfId="1" applyNumberFormat="1" applyFont="1" applyBorder="1" applyAlignment="1" applyProtection="1">
      <alignment horizontal="left" vertical="center"/>
    </xf>
    <xf numFmtId="49" fontId="6" fillId="0" borderId="3" xfId="1" applyNumberFormat="1" applyFont="1" applyBorder="1" applyAlignment="1" applyProtection="1">
      <alignment horizontal="left" vertical="center"/>
    </xf>
    <xf numFmtId="0" fontId="6" fillId="4" borderId="4" xfId="12" applyFont="1" applyFill="1" applyBorder="1" applyAlignment="1">
      <alignment horizontal="center" vertical="center" wrapText="1"/>
    </xf>
    <xf numFmtId="0" fontId="6" fillId="4" borderId="4" xfId="12" applyFont="1" applyFill="1" applyBorder="1" applyAlignment="1">
      <alignment horizontal="center" vertical="center" wrapText="1"/>
    </xf>
    <xf numFmtId="0" fontId="28" fillId="4" borderId="4" xfId="12" applyFont="1" applyFill="1" applyBorder="1" applyAlignment="1">
      <alignment horizontal="center" vertical="center" wrapText="1"/>
    </xf>
    <xf numFmtId="38" fontId="6" fillId="3" borderId="4" xfId="24" applyFont="1" applyFill="1" applyBorder="1" applyAlignment="1">
      <alignment horizontal="right" vertical="center" wrapText="1"/>
    </xf>
    <xf numFmtId="38" fontId="13" fillId="3" borderId="4" xfId="24" applyFont="1" applyFill="1" applyBorder="1" applyAlignment="1">
      <alignment horizontal="right" vertical="center"/>
    </xf>
    <xf numFmtId="38" fontId="6" fillId="0" borderId="4" xfId="24" applyFont="1" applyFill="1" applyBorder="1" applyAlignment="1">
      <alignment horizontal="right" vertical="center" wrapText="1"/>
    </xf>
    <xf numFmtId="38" fontId="6" fillId="0" borderId="4" xfId="24" applyFont="1" applyFill="1" applyBorder="1" applyAlignment="1">
      <alignment horizontal="right" vertical="center"/>
    </xf>
    <xf numFmtId="38" fontId="6" fillId="3" borderId="4" xfId="24" applyFont="1" applyFill="1" applyBorder="1" applyAlignment="1">
      <alignment horizontal="right" vertical="center"/>
    </xf>
    <xf numFmtId="0" fontId="6" fillId="4" borderId="8" xfId="12" applyFont="1" applyFill="1" applyBorder="1" applyAlignment="1">
      <alignment horizontal="center" vertical="center"/>
    </xf>
    <xf numFmtId="0" fontId="6" fillId="4" borderId="3" xfId="12" applyFont="1" applyFill="1" applyBorder="1" applyAlignment="1">
      <alignment horizontal="center" vertical="center"/>
    </xf>
    <xf numFmtId="38" fontId="6" fillId="3" borderId="8" xfId="24" applyFont="1" applyFill="1" applyBorder="1" applyAlignment="1">
      <alignment horizontal="right" vertical="center"/>
    </xf>
    <xf numFmtId="38" fontId="6" fillId="3" borderId="8" xfId="24" applyFont="1" applyFill="1" applyBorder="1" applyAlignment="1">
      <alignment horizontal="right" vertical="center" wrapText="1"/>
    </xf>
    <xf numFmtId="38" fontId="6" fillId="0" borderId="8" xfId="24" applyFont="1" applyFill="1" applyBorder="1" applyAlignment="1">
      <alignment horizontal="right" vertical="center"/>
    </xf>
    <xf numFmtId="38" fontId="6" fillId="0" borderId="8" xfId="24" applyFont="1" applyFill="1" applyBorder="1" applyAlignment="1">
      <alignment horizontal="right" vertical="center" wrapText="1"/>
    </xf>
    <xf numFmtId="0" fontId="6" fillId="4" borderId="4" xfId="12" applyFont="1" applyFill="1" applyBorder="1" applyAlignment="1">
      <alignment horizontal="center" vertical="center"/>
    </xf>
    <xf numFmtId="0" fontId="30" fillId="2" borderId="0" xfId="12" applyFont="1" applyFill="1" applyAlignment="1">
      <alignment horizontal="left" vertical="center"/>
    </xf>
    <xf numFmtId="0" fontId="31" fillId="2" borderId="0" xfId="12" applyFont="1" applyFill="1" applyAlignment="1">
      <alignment horizontal="left" vertical="center"/>
    </xf>
    <xf numFmtId="0" fontId="3" fillId="2" borderId="0" xfId="12" applyFill="1">
      <alignment vertical="center"/>
    </xf>
    <xf numFmtId="0" fontId="27" fillId="2" borderId="0" xfId="12" applyFont="1" applyFill="1" applyAlignment="1">
      <alignment horizontal="left" vertical="center"/>
    </xf>
    <xf numFmtId="0" fontId="25" fillId="2" borderId="0" xfId="12" applyFont="1" applyFill="1" applyAlignment="1">
      <alignment horizontal="left" vertical="center"/>
    </xf>
    <xf numFmtId="0" fontId="26" fillId="2" borderId="0" xfId="12" applyFont="1" applyFill="1" applyAlignment="1">
      <alignment horizontal="left" vertical="center"/>
    </xf>
    <xf numFmtId="0" fontId="11" fillId="2" borderId="0" xfId="12" applyFont="1" applyFill="1" applyBorder="1" applyAlignment="1">
      <alignment horizontal="center" vertical="center"/>
    </xf>
    <xf numFmtId="0" fontId="3" fillId="2" borderId="0" xfId="12" applyFill="1" applyBorder="1" applyAlignment="1">
      <alignment horizontal="right" vertical="center"/>
    </xf>
    <xf numFmtId="0" fontId="3" fillId="2" borderId="0" xfId="12" applyFill="1" applyBorder="1">
      <alignment vertical="center"/>
    </xf>
    <xf numFmtId="0" fontId="26" fillId="2" borderId="2" xfId="12" applyFont="1" applyFill="1" applyBorder="1" applyAlignment="1">
      <alignment vertical="center"/>
    </xf>
    <xf numFmtId="0" fontId="12" fillId="2" borderId="2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0" fontId="13" fillId="2" borderId="0" xfId="12" applyFont="1" applyFill="1" applyBorder="1" applyAlignment="1">
      <alignment horizontal="right" vertical="center"/>
    </xf>
    <xf numFmtId="0" fontId="6" fillId="2" borderId="4" xfId="12" applyFont="1" applyFill="1" applyBorder="1" applyAlignment="1">
      <alignment horizontal="center" vertical="center" wrapText="1"/>
    </xf>
    <xf numFmtId="0" fontId="6" fillId="2" borderId="4" xfId="12" applyFont="1" applyFill="1" applyBorder="1" applyAlignment="1">
      <alignment horizontal="center" vertical="center" wrapText="1"/>
    </xf>
    <xf numFmtId="0" fontId="28" fillId="2" borderId="4" xfId="12" applyFont="1" applyFill="1" applyBorder="1" applyAlignment="1">
      <alignment horizontal="center" vertical="center" wrapText="1"/>
    </xf>
    <xf numFmtId="0" fontId="13" fillId="2" borderId="12" xfId="12" applyFont="1" applyFill="1" applyBorder="1" applyAlignment="1">
      <alignment horizontal="center" vertical="center"/>
    </xf>
    <xf numFmtId="38" fontId="6" fillId="2" borderId="4" xfId="24" applyFont="1" applyFill="1" applyBorder="1" applyAlignment="1">
      <alignment horizontal="right" vertical="center" wrapText="1"/>
    </xf>
    <xf numFmtId="38" fontId="13" fillId="2" borderId="4" xfId="24" applyFont="1" applyFill="1" applyBorder="1" applyAlignment="1">
      <alignment horizontal="right" vertical="center"/>
    </xf>
    <xf numFmtId="38" fontId="6" fillId="2" borderId="4" xfId="24" applyFont="1" applyFill="1" applyBorder="1" applyAlignment="1">
      <alignment horizontal="right" vertical="center"/>
    </xf>
    <xf numFmtId="0" fontId="13" fillId="2" borderId="4" xfId="12" applyFont="1" applyFill="1" applyBorder="1" applyAlignment="1">
      <alignment horizontal="left" vertical="center"/>
    </xf>
    <xf numFmtId="0" fontId="6" fillId="2" borderId="8" xfId="12" applyFont="1" applyFill="1" applyBorder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38" fontId="6" fillId="2" borderId="8" xfId="24" applyFont="1" applyFill="1" applyBorder="1" applyAlignment="1">
      <alignment horizontal="right" vertical="center"/>
    </xf>
    <xf numFmtId="0" fontId="0" fillId="2" borderId="0" xfId="12" applyFont="1" applyFill="1">
      <alignment vertical="center"/>
    </xf>
    <xf numFmtId="0" fontId="29" fillId="2" borderId="0" xfId="12" applyFont="1" applyFill="1" applyBorder="1" applyAlignment="1">
      <alignment horizontal="left" vertical="center"/>
    </xf>
    <xf numFmtId="0" fontId="6" fillId="2" borderId="0" xfId="12" applyFont="1" applyFill="1" applyBorder="1" applyAlignment="1">
      <alignment horizontal="center" vertical="center"/>
    </xf>
    <xf numFmtId="0" fontId="6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/>
    </xf>
    <xf numFmtId="0" fontId="6" fillId="2" borderId="0" xfId="12" applyFont="1" applyFill="1" applyBorder="1" applyAlignment="1">
      <alignment horizontal="left" vertical="center"/>
    </xf>
    <xf numFmtId="0" fontId="6" fillId="2" borderId="0" xfId="12" applyFont="1" applyFill="1" applyBorder="1">
      <alignment vertical="center"/>
    </xf>
    <xf numFmtId="0" fontId="5" fillId="2" borderId="2" xfId="12" applyFont="1" applyFill="1" applyBorder="1" applyAlignment="1">
      <alignment vertical="center"/>
    </xf>
    <xf numFmtId="0" fontId="20" fillId="2" borderId="2" xfId="12" applyFont="1" applyFill="1" applyBorder="1" applyAlignment="1">
      <alignment vertical="center"/>
    </xf>
    <xf numFmtId="0" fontId="28" fillId="2" borderId="0" xfId="12" applyFont="1" applyFill="1" applyBorder="1" applyAlignment="1">
      <alignment horizontal="right" vertical="center"/>
    </xf>
    <xf numFmtId="0" fontId="6" fillId="2" borderId="8" xfId="12" applyFont="1" applyFill="1" applyBorder="1" applyAlignment="1">
      <alignment horizontal="left" vertical="center" wrapText="1"/>
    </xf>
    <xf numFmtId="0" fontId="6" fillId="2" borderId="3" xfId="12" applyFont="1" applyFill="1" applyBorder="1" applyAlignment="1">
      <alignment horizontal="left" vertical="center" wrapText="1"/>
    </xf>
    <xf numFmtId="38" fontId="6" fillId="2" borderId="8" xfId="24" applyFont="1" applyFill="1" applyBorder="1" applyAlignment="1">
      <alignment horizontal="right" vertical="center" wrapText="1"/>
    </xf>
    <xf numFmtId="38" fontId="3" fillId="2" borderId="0" xfId="12" applyNumberFormat="1" applyFill="1">
      <alignment vertical="center"/>
    </xf>
    <xf numFmtId="0" fontId="6" fillId="2" borderId="8" xfId="12" applyFont="1" applyFill="1" applyBorder="1" applyAlignment="1">
      <alignment horizontal="left" vertical="center"/>
    </xf>
    <xf numFmtId="0" fontId="6" fillId="2" borderId="3" xfId="12" applyFont="1" applyFill="1" applyBorder="1" applyAlignment="1">
      <alignment horizontal="left" vertical="center"/>
    </xf>
    <xf numFmtId="0" fontId="6" fillId="2" borderId="12" xfId="12" applyFont="1" applyFill="1" applyBorder="1" applyAlignment="1">
      <alignment vertical="center"/>
    </xf>
    <xf numFmtId="0" fontId="28" fillId="2" borderId="8" xfId="12" applyFont="1" applyFill="1" applyBorder="1" applyAlignment="1">
      <alignment horizontal="left" vertical="center"/>
    </xf>
    <xf numFmtId="0" fontId="13" fillId="2" borderId="3" xfId="12" applyFont="1" applyFill="1" applyBorder="1" applyAlignment="1">
      <alignment horizontal="left" vertical="center"/>
    </xf>
    <xf numFmtId="0" fontId="6" fillId="2" borderId="4" xfId="12" applyFont="1" applyFill="1" applyBorder="1" applyAlignment="1">
      <alignment horizontal="center" vertical="center"/>
    </xf>
    <xf numFmtId="0" fontId="3" fillId="2" borderId="2" xfId="12" applyFill="1" applyBorder="1">
      <alignment vertical="center"/>
    </xf>
  </cellXfs>
  <cellStyles count="25">
    <cellStyle name="桁区切り 2" xfId="6"/>
    <cellStyle name="桁区切り 2 2" xfId="14"/>
    <cellStyle name="桁区切り 2 3" xfId="17"/>
    <cellStyle name="桁区切り 3" xfId="13"/>
    <cellStyle name="桁区切り 3 2" xfId="24"/>
    <cellStyle name="桁区切り 4" xfId="16"/>
    <cellStyle name="桁区切り 5" xfId="20"/>
    <cellStyle name="桁区切り 6" xfId="18"/>
    <cellStyle name="桁区切り 7" xfId="23"/>
    <cellStyle name="標準" xfId="0" builtinId="0"/>
    <cellStyle name="標準 10" xfId="19"/>
    <cellStyle name="標準 11" xfId="22"/>
    <cellStyle name="標準 2" xfId="1"/>
    <cellStyle name="標準 2 2" xfId="21"/>
    <cellStyle name="標準 2 4" xfId="12"/>
    <cellStyle name="標準 3" xfId="2"/>
    <cellStyle name="標準 4" xfId="10"/>
    <cellStyle name="標準 5" xfId="7"/>
    <cellStyle name="標準 6" xfId="15"/>
    <cellStyle name="標準 7" xfId="9"/>
    <cellStyle name="標準 8" xfId="8"/>
    <cellStyle name="標準 9" xfId="5"/>
    <cellStyle name="標準_附属明細表PL・NW・WS　20060423修正版" xfId="3"/>
    <cellStyle name="標準_別冊１　Ｐ2～Ｐ5　普通会計４表20070113_仕訳" xfId="11"/>
    <cellStyle name="標準１" xfId="4"/>
  </cellStyles>
  <dxfs count="0"/>
  <tableStyles count="0" defaultTableStyle="TableStyleMedium2" defaultPivotStyle="PivotStyleLight16"/>
  <colors>
    <mruColors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373380</xdr:colOff>
      <xdr:row>3</xdr:row>
      <xdr:rowOff>0</xdr:rowOff>
    </xdr:from>
    <xdr:to>
      <xdr:col>16</xdr:col>
      <xdr:colOff>541020</xdr:colOff>
      <xdr:row>5</xdr:row>
      <xdr:rowOff>60960</xdr:rowOff>
    </xdr:to>
    <xdr:sp macro="" textlink="">
      <xdr:nvSpPr>
        <xdr:cNvPr id="2" name="角丸四角形 1"/>
        <xdr:cNvSpPr/>
      </xdr:nvSpPr>
      <xdr:spPr>
        <a:xfrm>
          <a:off x="11132820" y="975360"/>
          <a:ext cx="228600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赤字は開示する際に消す。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373380</xdr:colOff>
      <xdr:row>3</xdr:row>
      <xdr:rowOff>0</xdr:rowOff>
    </xdr:from>
    <xdr:to>
      <xdr:col>16</xdr:col>
      <xdr:colOff>541020</xdr:colOff>
      <xdr:row>5</xdr:row>
      <xdr:rowOff>60960</xdr:rowOff>
    </xdr:to>
    <xdr:sp macro="" textlink="">
      <xdr:nvSpPr>
        <xdr:cNvPr id="2" name="角丸四角形 1"/>
        <xdr:cNvSpPr/>
      </xdr:nvSpPr>
      <xdr:spPr>
        <a:xfrm>
          <a:off x="11132820" y="975360"/>
          <a:ext cx="228600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赤字は開示する際に消す。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qsvr01\&#20849;&#36890;&#38936;&#22495;\&#20154;&#20107;&#35506;&#26989;&#21209;\&#31119;&#21407;\_&#20154;&#21223;&#12539;&#32102;&#25913;\H15&#32102;&#25913;\OKU\H8&#20104;&#31639;\OKU\H8&#20104;&#31639;\H6&#31185;&#21029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6科別2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1" zoomScale="85" zoomScaleNormal="85" zoomScaleSheetLayoutView="85" workbookViewId="0">
      <selection activeCell="C1" sqref="C1"/>
    </sheetView>
  </sheetViews>
  <sheetFormatPr defaultColWidth="9" defaultRowHeight="13.2" x14ac:dyDescent="0.2"/>
  <cols>
    <col min="1" max="2" width="9" style="12" hidden="1" customWidth="1"/>
    <col min="3" max="3" width="0.6640625" style="13" customWidth="1"/>
    <col min="4" max="14" width="2.109375" style="13" customWidth="1"/>
    <col min="15" max="15" width="6" style="13" customWidth="1"/>
    <col min="16" max="16" width="22.33203125" style="13" customWidth="1"/>
    <col min="17" max="17" width="3.33203125" style="13" bestFit="1" customWidth="1"/>
    <col min="18" max="19" width="2.109375" style="13" customWidth="1"/>
    <col min="20" max="24" width="3.88671875" style="13" customWidth="1"/>
    <col min="25" max="25" width="3.109375" style="13" customWidth="1"/>
    <col min="26" max="26" width="24.109375" style="13" bestFit="1" customWidth="1"/>
    <col min="27" max="27" width="3.109375" style="13" customWidth="1"/>
    <col min="28" max="28" width="0.6640625" style="13" customWidth="1"/>
    <col min="29" max="29" width="9" style="13" customWidth="1"/>
    <col min="30" max="31" width="9" style="13" hidden="1" customWidth="1"/>
    <col min="32" max="32" width="9" style="13" customWidth="1"/>
    <col min="33" max="16384" width="9" style="13"/>
  </cols>
  <sheetData>
    <row r="1" spans="1:31" x14ac:dyDescent="0.2">
      <c r="D1" s="13" t="s">
        <v>11</v>
      </c>
    </row>
    <row r="2" spans="1:31" x14ac:dyDescent="0.2">
      <c r="D2" s="13" t="s">
        <v>12</v>
      </c>
    </row>
    <row r="3" spans="1:31" x14ac:dyDescent="0.2">
      <c r="D3" s="13" t="s">
        <v>13</v>
      </c>
    </row>
    <row r="4" spans="1:31" x14ac:dyDescent="0.2">
      <c r="D4" s="13" t="s">
        <v>14</v>
      </c>
    </row>
    <row r="5" spans="1:31" x14ac:dyDescent="0.2">
      <c r="D5" s="13" t="s">
        <v>15</v>
      </c>
    </row>
    <row r="6" spans="1:31" x14ac:dyDescent="0.2">
      <c r="D6" s="13" t="s">
        <v>16</v>
      </c>
    </row>
    <row r="7" spans="1:31" x14ac:dyDescent="0.2">
      <c r="D7" s="13" t="s">
        <v>17</v>
      </c>
    </row>
    <row r="8" spans="1:31" s="173" customFormat="1" x14ac:dyDescent="0.2">
      <c r="A8" s="14"/>
      <c r="B8" s="15"/>
      <c r="C8" s="15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7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31" ht="23.25" customHeight="1" x14ac:dyDescent="0.3">
      <c r="C9" s="18"/>
      <c r="D9" s="216" t="s">
        <v>18</v>
      </c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</row>
    <row r="10" spans="1:31" ht="21" customHeight="1" x14ac:dyDescent="0.2">
      <c r="D10" s="217" t="s">
        <v>19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</row>
    <row r="11" spans="1:31" s="20" customFormat="1" ht="16.5" customHeight="1" thickBot="1" x14ac:dyDescent="0.25">
      <c r="A11" s="19"/>
      <c r="B11" s="19"/>
      <c r="D11" s="174"/>
      <c r="AA11" s="175" t="s">
        <v>20</v>
      </c>
    </row>
    <row r="12" spans="1:31" s="22" customFormat="1" ht="14.25" customHeight="1" thickBot="1" x14ac:dyDescent="0.25">
      <c r="A12" s="21" t="s">
        <v>21</v>
      </c>
      <c r="B12" s="21" t="s">
        <v>22</v>
      </c>
      <c r="D12" s="218" t="s">
        <v>23</v>
      </c>
      <c r="E12" s="219"/>
      <c r="F12" s="219"/>
      <c r="G12" s="219"/>
      <c r="H12" s="219"/>
      <c r="I12" s="219"/>
      <c r="J12" s="219"/>
      <c r="K12" s="220"/>
      <c r="L12" s="220"/>
      <c r="M12" s="220"/>
      <c r="N12" s="220"/>
      <c r="O12" s="220"/>
      <c r="P12" s="221" t="s">
        <v>24</v>
      </c>
      <c r="Q12" s="222"/>
      <c r="R12" s="219" t="s">
        <v>23</v>
      </c>
      <c r="S12" s="219"/>
      <c r="T12" s="219"/>
      <c r="U12" s="219"/>
      <c r="V12" s="219"/>
      <c r="W12" s="219"/>
      <c r="X12" s="219"/>
      <c r="Y12" s="219"/>
      <c r="Z12" s="221" t="s">
        <v>24</v>
      </c>
      <c r="AA12" s="222"/>
    </row>
    <row r="13" spans="1:31" ht="14.7" customHeight="1" x14ac:dyDescent="0.2">
      <c r="D13" s="23" t="s">
        <v>25</v>
      </c>
      <c r="E13" s="24"/>
      <c r="F13" s="176"/>
      <c r="G13" s="24"/>
      <c r="H13" s="24"/>
      <c r="I13" s="24"/>
      <c r="J13" s="24"/>
      <c r="K13" s="24"/>
      <c r="L13" s="24"/>
      <c r="M13" s="24"/>
      <c r="N13" s="25"/>
      <c r="O13" s="25"/>
      <c r="P13" s="26"/>
      <c r="Q13" s="27"/>
      <c r="R13" s="176" t="s">
        <v>26</v>
      </c>
      <c r="S13" s="176"/>
      <c r="T13" s="176"/>
      <c r="U13" s="176"/>
      <c r="V13" s="176"/>
      <c r="W13" s="176"/>
      <c r="X13" s="176"/>
      <c r="Y13" s="24"/>
      <c r="Z13" s="26"/>
      <c r="AA13" s="28"/>
    </row>
    <row r="14" spans="1:31" ht="14.7" customHeight="1" x14ac:dyDescent="0.2">
      <c r="A14" s="12" t="s">
        <v>27</v>
      </c>
      <c r="B14" s="12" t="s">
        <v>28</v>
      </c>
      <c r="D14" s="177"/>
      <c r="E14" s="176" t="s">
        <v>29</v>
      </c>
      <c r="F14" s="176"/>
      <c r="G14" s="176"/>
      <c r="H14" s="176"/>
      <c r="I14" s="176"/>
      <c r="J14" s="176"/>
      <c r="K14" s="24"/>
      <c r="L14" s="24"/>
      <c r="M14" s="24"/>
      <c r="N14" s="25"/>
      <c r="O14" s="25"/>
      <c r="P14" s="29">
        <v>197557356590</v>
      </c>
      <c r="Q14" s="30"/>
      <c r="R14" s="176"/>
      <c r="S14" s="176" t="s">
        <v>30</v>
      </c>
      <c r="T14" s="176"/>
      <c r="U14" s="176"/>
      <c r="V14" s="176"/>
      <c r="W14" s="176"/>
      <c r="X14" s="176"/>
      <c r="Y14" s="24"/>
      <c r="Z14" s="29">
        <v>51661748656</v>
      </c>
      <c r="AA14" s="31"/>
      <c r="AD14" s="13">
        <f>IF(AND(AD15="-",AD43="-",AD46="-"),"-",SUM(AD15,AD43,AD46))</f>
        <v>197557356590</v>
      </c>
      <c r="AE14" s="13">
        <f>IF(COUNTIF(AE15:AE19,"-")=COUNTA(AE15:AE19),"-",SUM(AE15:AE19))</f>
        <v>51661748656</v>
      </c>
    </row>
    <row r="15" spans="1:31" ht="14.7" customHeight="1" x14ac:dyDescent="0.2">
      <c r="A15" s="12" t="s">
        <v>31</v>
      </c>
      <c r="B15" s="12" t="s">
        <v>32</v>
      </c>
      <c r="D15" s="177"/>
      <c r="E15" s="176"/>
      <c r="F15" s="176" t="s">
        <v>33</v>
      </c>
      <c r="G15" s="176"/>
      <c r="H15" s="176"/>
      <c r="I15" s="176"/>
      <c r="J15" s="176"/>
      <c r="K15" s="24"/>
      <c r="L15" s="24"/>
      <c r="M15" s="24"/>
      <c r="N15" s="25"/>
      <c r="O15" s="25"/>
      <c r="P15" s="29">
        <v>185697968753</v>
      </c>
      <c r="Q15" s="30"/>
      <c r="R15" s="176"/>
      <c r="S15" s="176"/>
      <c r="T15" s="176" t="s">
        <v>34</v>
      </c>
      <c r="U15" s="176"/>
      <c r="V15" s="176"/>
      <c r="W15" s="176"/>
      <c r="X15" s="176"/>
      <c r="Y15" s="24"/>
      <c r="Z15" s="29">
        <v>47607517576</v>
      </c>
      <c r="AA15" s="31"/>
      <c r="AD15" s="13">
        <f>IF(AND(AD16="-",AD32="-",COUNTIF(AD41:AD42,"-")=COUNTA(AD41:AD42)),"-",SUM(AD16,AD32,AD41:AD42))</f>
        <v>185697968753</v>
      </c>
      <c r="AE15" s="13">
        <v>47607517576</v>
      </c>
    </row>
    <row r="16" spans="1:31" ht="14.7" customHeight="1" x14ac:dyDescent="0.2">
      <c r="A16" s="12" t="s">
        <v>35</v>
      </c>
      <c r="B16" s="12" t="s">
        <v>36</v>
      </c>
      <c r="D16" s="177"/>
      <c r="E16" s="176"/>
      <c r="F16" s="176"/>
      <c r="G16" s="176" t="s">
        <v>37</v>
      </c>
      <c r="H16" s="176"/>
      <c r="I16" s="176"/>
      <c r="J16" s="176"/>
      <c r="K16" s="24"/>
      <c r="L16" s="24"/>
      <c r="M16" s="24"/>
      <c r="N16" s="25"/>
      <c r="O16" s="25"/>
      <c r="P16" s="29">
        <v>93402491935</v>
      </c>
      <c r="Q16" s="30"/>
      <c r="R16" s="176"/>
      <c r="S16" s="176"/>
      <c r="T16" s="176" t="s">
        <v>38</v>
      </c>
      <c r="U16" s="176"/>
      <c r="V16" s="176"/>
      <c r="W16" s="176"/>
      <c r="X16" s="176"/>
      <c r="Y16" s="24"/>
      <c r="Z16" s="29">
        <v>377755000</v>
      </c>
      <c r="AA16" s="31"/>
      <c r="AD16" s="13">
        <f>IF(COUNTIF(AD17:AD31,"-")=COUNTA(AD17:AD31),"-",SUM(AD17:AD31))</f>
        <v>93402491935</v>
      </c>
      <c r="AE16" s="13">
        <v>377755000</v>
      </c>
    </row>
    <row r="17" spans="1:31" ht="14.7" customHeight="1" x14ac:dyDescent="0.2">
      <c r="A17" s="12" t="s">
        <v>39</v>
      </c>
      <c r="B17" s="12" t="s">
        <v>40</v>
      </c>
      <c r="D17" s="177"/>
      <c r="E17" s="176"/>
      <c r="F17" s="176"/>
      <c r="G17" s="176"/>
      <c r="H17" s="176" t="s">
        <v>41</v>
      </c>
      <c r="I17" s="176"/>
      <c r="J17" s="176"/>
      <c r="K17" s="24"/>
      <c r="L17" s="24"/>
      <c r="M17" s="24"/>
      <c r="N17" s="25"/>
      <c r="O17" s="25"/>
      <c r="P17" s="29">
        <v>39790691786</v>
      </c>
      <c r="Q17" s="30"/>
      <c r="R17" s="176"/>
      <c r="S17" s="176"/>
      <c r="T17" s="176" t="s">
        <v>42</v>
      </c>
      <c r="U17" s="176"/>
      <c r="V17" s="176"/>
      <c r="W17" s="176"/>
      <c r="X17" s="176"/>
      <c r="Y17" s="24"/>
      <c r="Z17" s="29">
        <v>3387734000</v>
      </c>
      <c r="AA17" s="31"/>
      <c r="AD17" s="13">
        <v>39790691786</v>
      </c>
      <c r="AE17" s="13">
        <v>3387734000</v>
      </c>
    </row>
    <row r="18" spans="1:31" ht="14.7" customHeight="1" x14ac:dyDescent="0.2">
      <c r="A18" s="12" t="s">
        <v>43</v>
      </c>
      <c r="B18" s="12" t="s">
        <v>44</v>
      </c>
      <c r="D18" s="177"/>
      <c r="E18" s="176"/>
      <c r="F18" s="176"/>
      <c r="G18" s="176"/>
      <c r="H18" s="176" t="s">
        <v>45</v>
      </c>
      <c r="I18" s="176"/>
      <c r="J18" s="176"/>
      <c r="K18" s="24"/>
      <c r="L18" s="24"/>
      <c r="M18" s="24"/>
      <c r="N18" s="25"/>
      <c r="O18" s="25"/>
      <c r="P18" s="29">
        <v>0</v>
      </c>
      <c r="Q18" s="30"/>
      <c r="R18" s="176"/>
      <c r="S18" s="176"/>
      <c r="T18" s="176" t="s">
        <v>46</v>
      </c>
      <c r="U18" s="176"/>
      <c r="V18" s="176"/>
      <c r="W18" s="176"/>
      <c r="X18" s="176"/>
      <c r="Y18" s="24"/>
      <c r="Z18" s="29">
        <v>150000000</v>
      </c>
      <c r="AA18" s="31"/>
      <c r="AD18" s="13">
        <v>0</v>
      </c>
      <c r="AE18" s="13">
        <v>150000000</v>
      </c>
    </row>
    <row r="19" spans="1:31" ht="14.7" customHeight="1" x14ac:dyDescent="0.2">
      <c r="A19" s="12" t="s">
        <v>47</v>
      </c>
      <c r="B19" s="12" t="s">
        <v>48</v>
      </c>
      <c r="D19" s="177"/>
      <c r="E19" s="176"/>
      <c r="F19" s="176"/>
      <c r="G19" s="176"/>
      <c r="H19" s="176" t="s">
        <v>49</v>
      </c>
      <c r="I19" s="176"/>
      <c r="J19" s="176"/>
      <c r="K19" s="24"/>
      <c r="L19" s="24"/>
      <c r="M19" s="24"/>
      <c r="N19" s="25"/>
      <c r="O19" s="25"/>
      <c r="P19" s="29">
        <v>135106116594</v>
      </c>
      <c r="Q19" s="30"/>
      <c r="R19" s="176"/>
      <c r="S19" s="176"/>
      <c r="T19" s="176" t="s">
        <v>50</v>
      </c>
      <c r="U19" s="176"/>
      <c r="V19" s="176"/>
      <c r="W19" s="176"/>
      <c r="X19" s="176"/>
      <c r="Y19" s="24"/>
      <c r="Z19" s="29">
        <v>138742080</v>
      </c>
      <c r="AA19" s="31"/>
      <c r="AD19" s="13">
        <v>135106116594</v>
      </c>
      <c r="AE19" s="13">
        <v>138742080</v>
      </c>
    </row>
    <row r="20" spans="1:31" ht="14.7" customHeight="1" x14ac:dyDescent="0.2">
      <c r="A20" s="12" t="s">
        <v>51</v>
      </c>
      <c r="B20" s="12" t="s">
        <v>52</v>
      </c>
      <c r="D20" s="177"/>
      <c r="E20" s="176"/>
      <c r="F20" s="176"/>
      <c r="G20" s="176"/>
      <c r="H20" s="176" t="s">
        <v>53</v>
      </c>
      <c r="I20" s="176"/>
      <c r="J20" s="176"/>
      <c r="K20" s="24"/>
      <c r="L20" s="24"/>
      <c r="M20" s="24"/>
      <c r="N20" s="25"/>
      <c r="O20" s="25"/>
      <c r="P20" s="29">
        <v>-84280787616</v>
      </c>
      <c r="Q20" s="30"/>
      <c r="R20" s="176"/>
      <c r="S20" s="176" t="s">
        <v>54</v>
      </c>
      <c r="T20" s="176"/>
      <c r="U20" s="176"/>
      <c r="V20" s="176"/>
      <c r="W20" s="176"/>
      <c r="X20" s="176"/>
      <c r="Y20" s="24"/>
      <c r="Z20" s="29">
        <v>5747556701</v>
      </c>
      <c r="AA20" s="31"/>
      <c r="AD20" s="13">
        <v>-84280787616</v>
      </c>
      <c r="AE20" s="13">
        <f>IF(COUNTIF(AE21:AE28,"-")=COUNTA(AE21:AE28),"-",SUM(AE21:AE28))</f>
        <v>5747556701</v>
      </c>
    </row>
    <row r="21" spans="1:31" ht="14.7" customHeight="1" x14ac:dyDescent="0.2">
      <c r="A21" s="12" t="s">
        <v>55</v>
      </c>
      <c r="B21" s="12" t="s">
        <v>56</v>
      </c>
      <c r="D21" s="177"/>
      <c r="E21" s="176"/>
      <c r="F21" s="176"/>
      <c r="G21" s="176"/>
      <c r="H21" s="176" t="s">
        <v>57</v>
      </c>
      <c r="I21" s="176"/>
      <c r="J21" s="176"/>
      <c r="K21" s="24"/>
      <c r="L21" s="24"/>
      <c r="M21" s="24"/>
      <c r="N21" s="25"/>
      <c r="O21" s="25"/>
      <c r="P21" s="29">
        <v>6380203727</v>
      </c>
      <c r="Q21" s="30"/>
      <c r="R21" s="176"/>
      <c r="S21" s="176"/>
      <c r="T21" s="176" t="s">
        <v>58</v>
      </c>
      <c r="U21" s="176"/>
      <c r="V21" s="176"/>
      <c r="W21" s="176"/>
      <c r="X21" s="176"/>
      <c r="Y21" s="24"/>
      <c r="Z21" s="29">
        <v>4790777169</v>
      </c>
      <c r="AA21" s="31"/>
      <c r="AD21" s="13">
        <v>6380203727</v>
      </c>
      <c r="AE21" s="13">
        <v>4790777169</v>
      </c>
    </row>
    <row r="22" spans="1:31" ht="14.7" customHeight="1" x14ac:dyDescent="0.2">
      <c r="A22" s="12" t="s">
        <v>59</v>
      </c>
      <c r="B22" s="12" t="s">
        <v>60</v>
      </c>
      <c r="D22" s="177"/>
      <c r="E22" s="176"/>
      <c r="F22" s="176"/>
      <c r="G22" s="176"/>
      <c r="H22" s="176" t="s">
        <v>61</v>
      </c>
      <c r="I22" s="176"/>
      <c r="J22" s="176"/>
      <c r="K22" s="24"/>
      <c r="L22" s="24"/>
      <c r="M22" s="24"/>
      <c r="N22" s="25"/>
      <c r="O22" s="25"/>
      <c r="P22" s="29">
        <v>-3726243976</v>
      </c>
      <c r="Q22" s="30"/>
      <c r="R22" s="176"/>
      <c r="S22" s="176"/>
      <c r="T22" s="176" t="s">
        <v>62</v>
      </c>
      <c r="U22" s="176"/>
      <c r="V22" s="176"/>
      <c r="W22" s="176"/>
      <c r="X22" s="176"/>
      <c r="Y22" s="24"/>
      <c r="Z22" s="29">
        <v>119244948</v>
      </c>
      <c r="AA22" s="31"/>
      <c r="AD22" s="13">
        <v>-3726243976</v>
      </c>
      <c r="AE22" s="13">
        <v>119244948</v>
      </c>
    </row>
    <row r="23" spans="1:31" ht="14.7" customHeight="1" x14ac:dyDescent="0.2">
      <c r="A23" s="12" t="s">
        <v>63</v>
      </c>
      <c r="B23" s="12" t="s">
        <v>64</v>
      </c>
      <c r="D23" s="177"/>
      <c r="E23" s="176"/>
      <c r="F23" s="176"/>
      <c r="G23" s="176"/>
      <c r="H23" s="176" t="s">
        <v>65</v>
      </c>
      <c r="I23" s="178"/>
      <c r="J23" s="178"/>
      <c r="K23" s="32"/>
      <c r="L23" s="32"/>
      <c r="M23" s="32"/>
      <c r="N23" s="33"/>
      <c r="O23" s="33"/>
      <c r="P23" s="29">
        <v>3851638</v>
      </c>
      <c r="Q23" s="30"/>
      <c r="R23" s="176"/>
      <c r="S23" s="176"/>
      <c r="T23" s="176" t="s">
        <v>66</v>
      </c>
      <c r="U23" s="176"/>
      <c r="V23" s="176"/>
      <c r="W23" s="176"/>
      <c r="X23" s="176"/>
      <c r="Y23" s="24"/>
      <c r="Z23" s="29">
        <v>0</v>
      </c>
      <c r="AA23" s="31"/>
      <c r="AD23" s="13">
        <v>3851638</v>
      </c>
      <c r="AE23" s="13">
        <v>0</v>
      </c>
    </row>
    <row r="24" spans="1:31" ht="14.7" customHeight="1" x14ac:dyDescent="0.2">
      <c r="A24" s="12" t="s">
        <v>67</v>
      </c>
      <c r="B24" s="12" t="s">
        <v>68</v>
      </c>
      <c r="D24" s="177"/>
      <c r="E24" s="176"/>
      <c r="F24" s="176"/>
      <c r="G24" s="176"/>
      <c r="H24" s="176" t="s">
        <v>69</v>
      </c>
      <c r="I24" s="178"/>
      <c r="J24" s="178"/>
      <c r="K24" s="32"/>
      <c r="L24" s="32"/>
      <c r="M24" s="32"/>
      <c r="N24" s="33"/>
      <c r="O24" s="33"/>
      <c r="P24" s="29">
        <v>-3017898</v>
      </c>
      <c r="Q24" s="30"/>
      <c r="R24" s="24"/>
      <c r="S24" s="176"/>
      <c r="T24" s="176" t="s">
        <v>70</v>
      </c>
      <c r="U24" s="176"/>
      <c r="V24" s="176"/>
      <c r="W24" s="176"/>
      <c r="X24" s="176"/>
      <c r="Y24" s="24"/>
      <c r="Z24" s="29">
        <v>0</v>
      </c>
      <c r="AA24" s="31"/>
      <c r="AD24" s="13">
        <v>-3017898</v>
      </c>
      <c r="AE24" s="13">
        <v>0</v>
      </c>
    </row>
    <row r="25" spans="1:31" ht="14.7" customHeight="1" x14ac:dyDescent="0.2">
      <c r="A25" s="12" t="s">
        <v>71</v>
      </c>
      <c r="B25" s="12" t="s">
        <v>72</v>
      </c>
      <c r="D25" s="177"/>
      <c r="E25" s="176"/>
      <c r="F25" s="176"/>
      <c r="G25" s="176"/>
      <c r="H25" s="176" t="s">
        <v>73</v>
      </c>
      <c r="I25" s="178"/>
      <c r="J25" s="178"/>
      <c r="K25" s="32"/>
      <c r="L25" s="32"/>
      <c r="M25" s="32"/>
      <c r="N25" s="33"/>
      <c r="O25" s="33"/>
      <c r="P25" s="29">
        <v>0</v>
      </c>
      <c r="Q25" s="30"/>
      <c r="R25" s="24"/>
      <c r="S25" s="176"/>
      <c r="T25" s="176" t="s">
        <v>74</v>
      </c>
      <c r="U25" s="176"/>
      <c r="V25" s="176"/>
      <c r="W25" s="176"/>
      <c r="X25" s="176"/>
      <c r="Y25" s="24"/>
      <c r="Z25" s="29">
        <v>0</v>
      </c>
      <c r="AA25" s="31"/>
      <c r="AD25" s="13">
        <v>0</v>
      </c>
      <c r="AE25" s="13">
        <v>0</v>
      </c>
    </row>
    <row r="26" spans="1:31" ht="14.7" customHeight="1" x14ac:dyDescent="0.2">
      <c r="A26" s="12" t="s">
        <v>75</v>
      </c>
      <c r="B26" s="12" t="s">
        <v>76</v>
      </c>
      <c r="D26" s="177"/>
      <c r="E26" s="176"/>
      <c r="F26" s="176"/>
      <c r="G26" s="176"/>
      <c r="H26" s="176" t="s">
        <v>77</v>
      </c>
      <c r="I26" s="178"/>
      <c r="J26" s="178"/>
      <c r="K26" s="32"/>
      <c r="L26" s="32"/>
      <c r="M26" s="32"/>
      <c r="N26" s="33"/>
      <c r="O26" s="33"/>
      <c r="P26" s="29">
        <v>0</v>
      </c>
      <c r="Q26" s="30"/>
      <c r="R26" s="176"/>
      <c r="S26" s="176"/>
      <c r="T26" s="176" t="s">
        <v>78</v>
      </c>
      <c r="U26" s="176"/>
      <c r="V26" s="176"/>
      <c r="W26" s="176"/>
      <c r="X26" s="176"/>
      <c r="Y26" s="24"/>
      <c r="Z26" s="29">
        <v>286028000</v>
      </c>
      <c r="AA26" s="31"/>
      <c r="AD26" s="13">
        <v>0</v>
      </c>
      <c r="AE26" s="13">
        <v>286028000</v>
      </c>
    </row>
    <row r="27" spans="1:31" ht="14.7" customHeight="1" x14ac:dyDescent="0.2">
      <c r="A27" s="12" t="s">
        <v>79</v>
      </c>
      <c r="B27" s="12" t="s">
        <v>80</v>
      </c>
      <c r="D27" s="177"/>
      <c r="E27" s="176"/>
      <c r="F27" s="176"/>
      <c r="G27" s="176"/>
      <c r="H27" s="176" t="s">
        <v>81</v>
      </c>
      <c r="I27" s="178"/>
      <c r="J27" s="178"/>
      <c r="K27" s="32"/>
      <c r="L27" s="32"/>
      <c r="M27" s="32"/>
      <c r="N27" s="33"/>
      <c r="O27" s="33"/>
      <c r="P27" s="29">
        <v>0</v>
      </c>
      <c r="Q27" s="30"/>
      <c r="R27" s="176"/>
      <c r="S27" s="176"/>
      <c r="T27" s="176" t="s">
        <v>82</v>
      </c>
      <c r="U27" s="176"/>
      <c r="V27" s="176"/>
      <c r="W27" s="176"/>
      <c r="X27" s="176"/>
      <c r="Y27" s="24"/>
      <c r="Z27" s="29">
        <v>551506584</v>
      </c>
      <c r="AA27" s="31"/>
      <c r="AD27" s="13">
        <v>0</v>
      </c>
      <c r="AE27" s="13">
        <v>551506584</v>
      </c>
    </row>
    <row r="28" spans="1:31" ht="14.7" customHeight="1" x14ac:dyDescent="0.2">
      <c r="A28" s="12" t="s">
        <v>83</v>
      </c>
      <c r="B28" s="12" t="s">
        <v>84</v>
      </c>
      <c r="D28" s="177"/>
      <c r="E28" s="176"/>
      <c r="F28" s="176"/>
      <c r="G28" s="176"/>
      <c r="H28" s="176" t="s">
        <v>85</v>
      </c>
      <c r="I28" s="178"/>
      <c r="J28" s="178"/>
      <c r="K28" s="32"/>
      <c r="L28" s="32"/>
      <c r="M28" s="32"/>
      <c r="N28" s="33"/>
      <c r="O28" s="33"/>
      <c r="P28" s="29">
        <v>0</v>
      </c>
      <c r="Q28" s="30"/>
      <c r="R28" s="176"/>
      <c r="S28" s="176"/>
      <c r="T28" s="176" t="s">
        <v>50</v>
      </c>
      <c r="U28" s="176"/>
      <c r="V28" s="176"/>
      <c r="W28" s="176"/>
      <c r="X28" s="176"/>
      <c r="Y28" s="24"/>
      <c r="Z28" s="29">
        <v>0</v>
      </c>
      <c r="AA28" s="31"/>
      <c r="AD28" s="13">
        <v>0</v>
      </c>
      <c r="AE28" s="13">
        <v>0</v>
      </c>
    </row>
    <row r="29" spans="1:31" ht="14.7" customHeight="1" x14ac:dyDescent="0.2">
      <c r="A29" s="12" t="s">
        <v>86</v>
      </c>
      <c r="B29" s="12" t="s">
        <v>87</v>
      </c>
      <c r="D29" s="177"/>
      <c r="E29" s="176"/>
      <c r="F29" s="176"/>
      <c r="G29" s="176"/>
      <c r="H29" s="176" t="s">
        <v>50</v>
      </c>
      <c r="I29" s="176"/>
      <c r="J29" s="176"/>
      <c r="K29" s="24"/>
      <c r="L29" s="24"/>
      <c r="M29" s="24"/>
      <c r="N29" s="25"/>
      <c r="O29" s="25"/>
      <c r="P29" s="29">
        <v>30380400</v>
      </c>
      <c r="Q29" s="30"/>
      <c r="R29" s="223" t="s">
        <v>88</v>
      </c>
      <c r="S29" s="224"/>
      <c r="T29" s="224"/>
      <c r="U29" s="224"/>
      <c r="V29" s="224"/>
      <c r="W29" s="224"/>
      <c r="X29" s="224"/>
      <c r="Y29" s="224"/>
      <c r="Z29" s="34">
        <v>57409305357</v>
      </c>
      <c r="AA29" s="35"/>
      <c r="AD29" s="13">
        <v>30380400</v>
      </c>
      <c r="AE29" s="13">
        <f>IF(AND(AE14="-",AE20="-"),"-",SUM(AE14,AE20))</f>
        <v>57409305357</v>
      </c>
    </row>
    <row r="30" spans="1:31" ht="14.7" customHeight="1" x14ac:dyDescent="0.2">
      <c r="A30" s="12" t="s">
        <v>89</v>
      </c>
      <c r="D30" s="177"/>
      <c r="E30" s="176"/>
      <c r="F30" s="176"/>
      <c r="G30" s="176"/>
      <c r="H30" s="176" t="s">
        <v>90</v>
      </c>
      <c r="I30" s="176"/>
      <c r="J30" s="176"/>
      <c r="K30" s="24"/>
      <c r="L30" s="24"/>
      <c r="M30" s="24"/>
      <c r="N30" s="25"/>
      <c r="O30" s="25"/>
      <c r="P30" s="29">
        <v>0</v>
      </c>
      <c r="Q30" s="30"/>
      <c r="R30" s="176" t="s">
        <v>91</v>
      </c>
      <c r="S30" s="179"/>
      <c r="T30" s="179"/>
      <c r="U30" s="179"/>
      <c r="V30" s="179"/>
      <c r="W30" s="179"/>
      <c r="X30" s="179"/>
      <c r="Y30" s="179"/>
      <c r="Z30" s="36"/>
      <c r="AA30" s="37"/>
      <c r="AD30" s="13">
        <v>0</v>
      </c>
    </row>
    <row r="31" spans="1:31" ht="14.7" customHeight="1" x14ac:dyDescent="0.2">
      <c r="A31" s="12" t="s">
        <v>92</v>
      </c>
      <c r="B31" s="12" t="s">
        <v>93</v>
      </c>
      <c r="D31" s="177"/>
      <c r="E31" s="176"/>
      <c r="F31" s="176"/>
      <c r="G31" s="176"/>
      <c r="H31" s="176" t="s">
        <v>94</v>
      </c>
      <c r="I31" s="176"/>
      <c r="J31" s="176"/>
      <c r="K31" s="24"/>
      <c r="L31" s="24"/>
      <c r="M31" s="24"/>
      <c r="N31" s="25"/>
      <c r="O31" s="25"/>
      <c r="P31" s="29">
        <v>101297280</v>
      </c>
      <c r="Q31" s="30"/>
      <c r="R31" s="176"/>
      <c r="S31" s="176" t="s">
        <v>95</v>
      </c>
      <c r="T31" s="176"/>
      <c r="U31" s="176"/>
      <c r="V31" s="176"/>
      <c r="W31" s="176"/>
      <c r="X31" s="176"/>
      <c r="Y31" s="24"/>
      <c r="Z31" s="29">
        <v>198104206054</v>
      </c>
      <c r="AA31" s="31"/>
      <c r="AD31" s="13">
        <v>101297280</v>
      </c>
      <c r="AE31" s="13">
        <v>198104206054</v>
      </c>
    </row>
    <row r="32" spans="1:31" ht="14.7" customHeight="1" x14ac:dyDescent="0.2">
      <c r="A32" s="12" t="s">
        <v>96</v>
      </c>
      <c r="B32" s="12" t="s">
        <v>97</v>
      </c>
      <c r="D32" s="177"/>
      <c r="E32" s="176"/>
      <c r="F32" s="176"/>
      <c r="G32" s="176" t="s">
        <v>98</v>
      </c>
      <c r="H32" s="176"/>
      <c r="I32" s="176"/>
      <c r="J32" s="176"/>
      <c r="K32" s="24"/>
      <c r="L32" s="24"/>
      <c r="M32" s="24"/>
      <c r="N32" s="25"/>
      <c r="O32" s="25"/>
      <c r="P32" s="29">
        <v>90681570569</v>
      </c>
      <c r="Q32" s="30"/>
      <c r="R32" s="176"/>
      <c r="S32" s="24" t="s">
        <v>99</v>
      </c>
      <c r="T32" s="176"/>
      <c r="U32" s="176"/>
      <c r="V32" s="176"/>
      <c r="W32" s="176"/>
      <c r="X32" s="176"/>
      <c r="Y32" s="24"/>
      <c r="Z32" s="29">
        <v>-55246832663</v>
      </c>
      <c r="AA32" s="31"/>
      <c r="AD32" s="13">
        <f>IF(COUNTIF(AD33:AD40,"-")=COUNTA(AD33:AD40),"-",SUM(AD33:AD40))</f>
        <v>90681570569</v>
      </c>
      <c r="AE32" s="13">
        <v>-55246832663</v>
      </c>
    </row>
    <row r="33" spans="1:30" ht="14.7" customHeight="1" x14ac:dyDescent="0.2">
      <c r="A33" s="12" t="s">
        <v>100</v>
      </c>
      <c r="D33" s="177"/>
      <c r="E33" s="176"/>
      <c r="F33" s="176"/>
      <c r="G33" s="176"/>
      <c r="H33" s="176" t="s">
        <v>41</v>
      </c>
      <c r="I33" s="176"/>
      <c r="J33" s="176"/>
      <c r="K33" s="24"/>
      <c r="L33" s="24"/>
      <c r="M33" s="24"/>
      <c r="N33" s="25"/>
      <c r="O33" s="25"/>
      <c r="P33" s="29">
        <v>26384604810</v>
      </c>
      <c r="Q33" s="30"/>
      <c r="R33" s="177"/>
      <c r="S33" s="176"/>
      <c r="T33" s="176"/>
      <c r="U33" s="176"/>
      <c r="V33" s="176"/>
      <c r="W33" s="176"/>
      <c r="X33" s="176"/>
      <c r="Y33" s="24"/>
      <c r="Z33" s="29"/>
      <c r="AA33" s="38"/>
      <c r="AD33" s="13">
        <v>26384604810</v>
      </c>
    </row>
    <row r="34" spans="1:30" ht="14.7" customHeight="1" x14ac:dyDescent="0.2">
      <c r="A34" s="12" t="s">
        <v>101</v>
      </c>
      <c r="D34" s="177"/>
      <c r="E34" s="176"/>
      <c r="F34" s="176"/>
      <c r="G34" s="176"/>
      <c r="H34" s="176" t="s">
        <v>49</v>
      </c>
      <c r="I34" s="176"/>
      <c r="J34" s="176"/>
      <c r="K34" s="24"/>
      <c r="L34" s="24"/>
      <c r="M34" s="24"/>
      <c r="N34" s="25"/>
      <c r="O34" s="25"/>
      <c r="P34" s="29">
        <v>1339998510</v>
      </c>
      <c r="Q34" s="30"/>
      <c r="R34" s="225"/>
      <c r="S34" s="226"/>
      <c r="T34" s="226"/>
      <c r="U34" s="226"/>
      <c r="V34" s="226"/>
      <c r="W34" s="226"/>
      <c r="X34" s="226"/>
      <c r="Y34" s="226"/>
      <c r="Z34" s="29"/>
      <c r="AA34" s="31"/>
      <c r="AD34" s="13">
        <v>1339998510</v>
      </c>
    </row>
    <row r="35" spans="1:30" ht="14.7" customHeight="1" x14ac:dyDescent="0.2">
      <c r="A35" s="12" t="s">
        <v>102</v>
      </c>
      <c r="D35" s="177"/>
      <c r="E35" s="176"/>
      <c r="F35" s="176"/>
      <c r="G35" s="176"/>
      <c r="H35" s="176" t="s">
        <v>53</v>
      </c>
      <c r="I35" s="176"/>
      <c r="J35" s="176"/>
      <c r="K35" s="24"/>
      <c r="L35" s="24"/>
      <c r="M35" s="24"/>
      <c r="N35" s="25"/>
      <c r="O35" s="25"/>
      <c r="P35" s="29">
        <v>-834768495</v>
      </c>
      <c r="Q35" s="30"/>
      <c r="R35" s="176"/>
      <c r="S35" s="179"/>
      <c r="T35" s="179"/>
      <c r="U35" s="179"/>
      <c r="V35" s="179"/>
      <c r="W35" s="179"/>
      <c r="X35" s="179"/>
      <c r="Y35" s="179"/>
      <c r="Z35" s="36"/>
      <c r="AA35" s="39"/>
      <c r="AD35" s="13">
        <v>-834768495</v>
      </c>
    </row>
    <row r="36" spans="1:30" ht="14.7" customHeight="1" x14ac:dyDescent="0.2">
      <c r="A36" s="12" t="s">
        <v>103</v>
      </c>
      <c r="D36" s="177"/>
      <c r="E36" s="176"/>
      <c r="F36" s="176"/>
      <c r="G36" s="176"/>
      <c r="H36" s="176" t="s">
        <v>57</v>
      </c>
      <c r="I36" s="176"/>
      <c r="J36" s="176"/>
      <c r="K36" s="24"/>
      <c r="L36" s="24"/>
      <c r="M36" s="24"/>
      <c r="N36" s="25"/>
      <c r="O36" s="25"/>
      <c r="P36" s="29">
        <v>139380576265</v>
      </c>
      <c r="Q36" s="30"/>
      <c r="R36" s="176"/>
      <c r="S36" s="176"/>
      <c r="T36" s="176"/>
      <c r="U36" s="176"/>
      <c r="V36" s="176"/>
      <c r="W36" s="176"/>
      <c r="X36" s="176"/>
      <c r="Y36" s="24"/>
      <c r="Z36" s="29"/>
      <c r="AA36" s="38"/>
      <c r="AD36" s="13">
        <v>139380576265</v>
      </c>
    </row>
    <row r="37" spans="1:30" ht="14.7" customHeight="1" x14ac:dyDescent="0.2">
      <c r="A37" s="12" t="s">
        <v>104</v>
      </c>
      <c r="D37" s="177"/>
      <c r="E37" s="176"/>
      <c r="F37" s="176"/>
      <c r="G37" s="176"/>
      <c r="H37" s="176" t="s">
        <v>61</v>
      </c>
      <c r="I37" s="176"/>
      <c r="J37" s="176"/>
      <c r="K37" s="24"/>
      <c r="L37" s="24"/>
      <c r="M37" s="24"/>
      <c r="N37" s="25"/>
      <c r="O37" s="25"/>
      <c r="P37" s="29">
        <v>-75618085655</v>
      </c>
      <c r="Q37" s="30"/>
      <c r="R37" s="23"/>
      <c r="S37" s="24"/>
      <c r="T37" s="24"/>
      <c r="U37" s="24"/>
      <c r="V37" s="24"/>
      <c r="W37" s="24"/>
      <c r="X37" s="24"/>
      <c r="Y37" s="40"/>
      <c r="Z37" s="29"/>
      <c r="AA37" s="38"/>
      <c r="AD37" s="13">
        <v>-75618085655</v>
      </c>
    </row>
    <row r="38" spans="1:30" ht="14.7" customHeight="1" x14ac:dyDescent="0.2">
      <c r="A38" s="12" t="s">
        <v>105</v>
      </c>
      <c r="D38" s="177"/>
      <c r="E38" s="176"/>
      <c r="F38" s="176"/>
      <c r="G38" s="176"/>
      <c r="H38" s="176" t="s">
        <v>50</v>
      </c>
      <c r="I38" s="176"/>
      <c r="J38" s="176"/>
      <c r="K38" s="24"/>
      <c r="L38" s="24"/>
      <c r="M38" s="24"/>
      <c r="N38" s="25"/>
      <c r="O38" s="25"/>
      <c r="P38" s="29">
        <v>484794503</v>
      </c>
      <c r="Q38" s="30"/>
      <c r="R38" s="24"/>
      <c r="S38" s="24"/>
      <c r="T38" s="24"/>
      <c r="U38" s="24"/>
      <c r="V38" s="24"/>
      <c r="W38" s="24"/>
      <c r="X38" s="24"/>
      <c r="Y38" s="24"/>
      <c r="Z38" s="29"/>
      <c r="AA38" s="38"/>
      <c r="AD38" s="13">
        <v>484794503</v>
      </c>
    </row>
    <row r="39" spans="1:30" ht="14.7" customHeight="1" x14ac:dyDescent="0.2">
      <c r="A39" s="12" t="s">
        <v>106</v>
      </c>
      <c r="D39" s="177"/>
      <c r="E39" s="176"/>
      <c r="F39" s="176"/>
      <c r="G39" s="176"/>
      <c r="H39" s="176" t="s">
        <v>90</v>
      </c>
      <c r="I39" s="176"/>
      <c r="J39" s="176"/>
      <c r="K39" s="24"/>
      <c r="L39" s="24"/>
      <c r="M39" s="24"/>
      <c r="N39" s="25"/>
      <c r="O39" s="25"/>
      <c r="P39" s="29">
        <v>-484517969</v>
      </c>
      <c r="Q39" s="30"/>
      <c r="R39" s="174"/>
      <c r="S39" s="174"/>
      <c r="T39" s="174"/>
      <c r="U39" s="174"/>
      <c r="V39" s="174"/>
      <c r="W39" s="174"/>
      <c r="X39" s="174"/>
      <c r="Y39" s="174"/>
      <c r="Z39" s="26"/>
      <c r="AA39" s="41"/>
      <c r="AD39" s="13">
        <v>-484517969</v>
      </c>
    </row>
    <row r="40" spans="1:30" ht="14.7" customHeight="1" x14ac:dyDescent="0.2">
      <c r="A40" s="12" t="s">
        <v>107</v>
      </c>
      <c r="D40" s="177"/>
      <c r="E40" s="176"/>
      <c r="F40" s="176"/>
      <c r="G40" s="176"/>
      <c r="H40" s="176" t="s">
        <v>94</v>
      </c>
      <c r="I40" s="176"/>
      <c r="J40" s="176"/>
      <c r="K40" s="24"/>
      <c r="L40" s="24"/>
      <c r="M40" s="24"/>
      <c r="N40" s="25"/>
      <c r="O40" s="25"/>
      <c r="P40" s="29">
        <v>28968600</v>
      </c>
      <c r="Q40" s="30"/>
      <c r="R40" s="174"/>
      <c r="S40" s="174"/>
      <c r="T40" s="174"/>
      <c r="U40" s="174"/>
      <c r="V40" s="174"/>
      <c r="W40" s="174"/>
      <c r="X40" s="174"/>
      <c r="Y40" s="174"/>
      <c r="Z40" s="26"/>
      <c r="AA40" s="41"/>
      <c r="AD40" s="13">
        <v>28968600</v>
      </c>
    </row>
    <row r="41" spans="1:30" ht="14.7" customHeight="1" x14ac:dyDescent="0.2">
      <c r="A41" s="12" t="s">
        <v>108</v>
      </c>
      <c r="D41" s="177"/>
      <c r="E41" s="176"/>
      <c r="F41" s="176"/>
      <c r="G41" s="176" t="s">
        <v>109</v>
      </c>
      <c r="H41" s="178"/>
      <c r="I41" s="178"/>
      <c r="J41" s="178"/>
      <c r="K41" s="32"/>
      <c r="L41" s="32"/>
      <c r="M41" s="32"/>
      <c r="N41" s="33"/>
      <c r="O41" s="33"/>
      <c r="P41" s="29">
        <v>4220645792</v>
      </c>
      <c r="Q41" s="30"/>
      <c r="R41" s="174"/>
      <c r="S41" s="174"/>
      <c r="T41" s="174"/>
      <c r="U41" s="174"/>
      <c r="V41" s="174"/>
      <c r="W41" s="174"/>
      <c r="X41" s="174"/>
      <c r="Y41" s="174"/>
      <c r="Z41" s="26"/>
      <c r="AA41" s="41"/>
      <c r="AD41" s="13">
        <v>4220645792</v>
      </c>
    </row>
    <row r="42" spans="1:30" ht="14.7" customHeight="1" x14ac:dyDescent="0.2">
      <c r="A42" s="12" t="s">
        <v>110</v>
      </c>
      <c r="D42" s="177"/>
      <c r="E42" s="176"/>
      <c r="F42" s="176"/>
      <c r="G42" s="176" t="s">
        <v>111</v>
      </c>
      <c r="H42" s="178"/>
      <c r="I42" s="178"/>
      <c r="J42" s="178"/>
      <c r="K42" s="32"/>
      <c r="L42" s="32"/>
      <c r="M42" s="32"/>
      <c r="N42" s="33"/>
      <c r="O42" s="33"/>
      <c r="P42" s="29">
        <v>-2606739543</v>
      </c>
      <c r="Q42" s="30"/>
      <c r="R42" s="174"/>
      <c r="S42" s="174"/>
      <c r="T42" s="174"/>
      <c r="U42" s="174"/>
      <c r="V42" s="174"/>
      <c r="W42" s="174"/>
      <c r="X42" s="174"/>
      <c r="Y42" s="174"/>
      <c r="Z42" s="26"/>
      <c r="AA42" s="41"/>
      <c r="AD42" s="13">
        <v>-2606739543</v>
      </c>
    </row>
    <row r="43" spans="1:30" ht="14.7" customHeight="1" x14ac:dyDescent="0.2">
      <c r="A43" s="12" t="s">
        <v>112</v>
      </c>
      <c r="D43" s="177"/>
      <c r="E43" s="176"/>
      <c r="F43" s="176" t="s">
        <v>113</v>
      </c>
      <c r="G43" s="176"/>
      <c r="H43" s="178"/>
      <c r="I43" s="178"/>
      <c r="J43" s="178"/>
      <c r="K43" s="32"/>
      <c r="L43" s="32"/>
      <c r="M43" s="32"/>
      <c r="N43" s="33"/>
      <c r="O43" s="33"/>
      <c r="P43" s="29">
        <v>33187004</v>
      </c>
      <c r="Q43" s="30"/>
      <c r="R43" s="174"/>
      <c r="S43" s="174"/>
      <c r="T43" s="174"/>
      <c r="U43" s="174"/>
      <c r="V43" s="174"/>
      <c r="W43" s="174"/>
      <c r="X43" s="174"/>
      <c r="Y43" s="174"/>
      <c r="Z43" s="26"/>
      <c r="AA43" s="41"/>
      <c r="AD43" s="13">
        <f>IF(COUNTIF(AD44:AD45,"-")=COUNTA(AD44:AD45),"-",SUM(AD44:AD45))</f>
        <v>33187004</v>
      </c>
    </row>
    <row r="44" spans="1:30" ht="14.7" customHeight="1" x14ac:dyDescent="0.2">
      <c r="A44" s="12" t="s">
        <v>114</v>
      </c>
      <c r="D44" s="177"/>
      <c r="E44" s="176"/>
      <c r="F44" s="176"/>
      <c r="G44" s="176" t="s">
        <v>115</v>
      </c>
      <c r="H44" s="176"/>
      <c r="I44" s="176"/>
      <c r="J44" s="176"/>
      <c r="K44" s="24"/>
      <c r="L44" s="24"/>
      <c r="M44" s="24"/>
      <c r="N44" s="25"/>
      <c r="O44" s="25"/>
      <c r="P44" s="29">
        <v>2372760</v>
      </c>
      <c r="Q44" s="30"/>
      <c r="R44" s="174"/>
      <c r="S44" s="174"/>
      <c r="T44" s="174"/>
      <c r="U44" s="174"/>
      <c r="V44" s="174"/>
      <c r="W44" s="174"/>
      <c r="X44" s="174"/>
      <c r="Y44" s="174"/>
      <c r="Z44" s="26"/>
      <c r="AA44" s="41"/>
      <c r="AD44" s="13">
        <v>2372760</v>
      </c>
    </row>
    <row r="45" spans="1:30" ht="14.7" customHeight="1" x14ac:dyDescent="0.2">
      <c r="A45" s="12" t="s">
        <v>116</v>
      </c>
      <c r="D45" s="177"/>
      <c r="E45" s="176"/>
      <c r="F45" s="176"/>
      <c r="G45" s="176" t="s">
        <v>50</v>
      </c>
      <c r="H45" s="176"/>
      <c r="I45" s="176"/>
      <c r="J45" s="176"/>
      <c r="K45" s="24"/>
      <c r="L45" s="24"/>
      <c r="M45" s="24"/>
      <c r="N45" s="25"/>
      <c r="O45" s="25"/>
      <c r="P45" s="29">
        <v>30814244</v>
      </c>
      <c r="Q45" s="30"/>
      <c r="R45" s="174"/>
      <c r="S45" s="174"/>
      <c r="T45" s="174"/>
      <c r="U45" s="174"/>
      <c r="V45" s="174"/>
      <c r="W45" s="174"/>
      <c r="X45" s="174"/>
      <c r="Y45" s="174"/>
      <c r="Z45" s="26"/>
      <c r="AA45" s="41"/>
      <c r="AD45" s="13">
        <v>30814244</v>
      </c>
    </row>
    <row r="46" spans="1:30" ht="14.7" customHeight="1" x14ac:dyDescent="0.2">
      <c r="A46" s="12" t="s">
        <v>117</v>
      </c>
      <c r="D46" s="177"/>
      <c r="E46" s="176"/>
      <c r="F46" s="176" t="s">
        <v>118</v>
      </c>
      <c r="G46" s="176"/>
      <c r="H46" s="176"/>
      <c r="I46" s="176"/>
      <c r="J46" s="176"/>
      <c r="K46" s="176"/>
      <c r="L46" s="24"/>
      <c r="M46" s="24"/>
      <c r="N46" s="25"/>
      <c r="O46" s="25"/>
      <c r="P46" s="29">
        <v>11826200833</v>
      </c>
      <c r="Q46" s="30"/>
      <c r="R46" s="174"/>
      <c r="S46" s="174"/>
      <c r="T46" s="174"/>
      <c r="U46" s="174"/>
      <c r="V46" s="174"/>
      <c r="W46" s="174"/>
      <c r="X46" s="174"/>
      <c r="Y46" s="174"/>
      <c r="Z46" s="26"/>
      <c r="AA46" s="41"/>
      <c r="AD46" s="13">
        <f>IF(COUNTIF(AD47:AD58,"-")=COUNTA(AD47:AD58),"-",SUM(AD47,AD51:AD54,AD57:AD58))</f>
        <v>11826200833</v>
      </c>
    </row>
    <row r="47" spans="1:30" ht="14.7" customHeight="1" x14ac:dyDescent="0.2">
      <c r="A47" s="12" t="s">
        <v>119</v>
      </c>
      <c r="D47" s="177"/>
      <c r="E47" s="176"/>
      <c r="F47" s="176"/>
      <c r="G47" s="176" t="s">
        <v>120</v>
      </c>
      <c r="H47" s="176"/>
      <c r="I47" s="176"/>
      <c r="J47" s="176"/>
      <c r="K47" s="176"/>
      <c r="L47" s="24"/>
      <c r="M47" s="24"/>
      <c r="N47" s="25"/>
      <c r="O47" s="25"/>
      <c r="P47" s="29">
        <v>13744042545</v>
      </c>
      <c r="Q47" s="30"/>
      <c r="R47" s="174"/>
      <c r="S47" s="174"/>
      <c r="T47" s="174"/>
      <c r="U47" s="174"/>
      <c r="V47" s="174"/>
      <c r="W47" s="174"/>
      <c r="X47" s="174"/>
      <c r="Y47" s="174"/>
      <c r="Z47" s="26"/>
      <c r="AA47" s="41"/>
      <c r="AD47" s="13">
        <f>IF(COUNTIF(AD48:AD50,"-")=COUNTA(AD48:AD50),"-",SUM(AD48:AD50))</f>
        <v>13744042545</v>
      </c>
    </row>
    <row r="48" spans="1:30" ht="14.7" customHeight="1" x14ac:dyDescent="0.2">
      <c r="A48" s="12" t="s">
        <v>121</v>
      </c>
      <c r="D48" s="177"/>
      <c r="E48" s="176"/>
      <c r="F48" s="176"/>
      <c r="G48" s="176"/>
      <c r="H48" s="176" t="s">
        <v>122</v>
      </c>
      <c r="I48" s="176"/>
      <c r="J48" s="176"/>
      <c r="K48" s="176"/>
      <c r="L48" s="24"/>
      <c r="M48" s="24"/>
      <c r="N48" s="25"/>
      <c r="O48" s="25"/>
      <c r="P48" s="29">
        <v>380355795</v>
      </c>
      <c r="Q48" s="30"/>
      <c r="R48" s="174"/>
      <c r="S48" s="174"/>
      <c r="T48" s="174"/>
      <c r="U48" s="174"/>
      <c r="V48" s="174"/>
      <c r="W48" s="174"/>
      <c r="X48" s="174"/>
      <c r="Y48" s="174"/>
      <c r="Z48" s="26"/>
      <c r="AA48" s="41"/>
      <c r="AD48" s="13">
        <v>380355795</v>
      </c>
    </row>
    <row r="49" spans="1:30" ht="14.7" customHeight="1" x14ac:dyDescent="0.2">
      <c r="A49" s="12" t="s">
        <v>123</v>
      </c>
      <c r="D49" s="177"/>
      <c r="E49" s="176"/>
      <c r="F49" s="176"/>
      <c r="G49" s="176"/>
      <c r="H49" s="176" t="s">
        <v>124</v>
      </c>
      <c r="I49" s="176"/>
      <c r="J49" s="176"/>
      <c r="K49" s="176"/>
      <c r="L49" s="24"/>
      <c r="M49" s="24"/>
      <c r="N49" s="25"/>
      <c r="O49" s="25"/>
      <c r="P49" s="29">
        <v>521315750</v>
      </c>
      <c r="Q49" s="30"/>
      <c r="R49" s="174"/>
      <c r="S49" s="174"/>
      <c r="T49" s="174"/>
      <c r="U49" s="174"/>
      <c r="V49" s="174"/>
      <c r="W49" s="174"/>
      <c r="X49" s="174"/>
      <c r="Y49" s="174"/>
      <c r="Z49" s="26"/>
      <c r="AA49" s="41"/>
      <c r="AD49" s="13">
        <v>521315750</v>
      </c>
    </row>
    <row r="50" spans="1:30" ht="14.7" customHeight="1" x14ac:dyDescent="0.2">
      <c r="A50" s="12" t="s">
        <v>125</v>
      </c>
      <c r="D50" s="177"/>
      <c r="E50" s="176"/>
      <c r="F50" s="176"/>
      <c r="G50" s="176"/>
      <c r="H50" s="176" t="s">
        <v>50</v>
      </c>
      <c r="I50" s="176"/>
      <c r="J50" s="176"/>
      <c r="K50" s="176"/>
      <c r="L50" s="24"/>
      <c r="M50" s="24"/>
      <c r="N50" s="25"/>
      <c r="O50" s="25"/>
      <c r="P50" s="29">
        <v>12842371000</v>
      </c>
      <c r="Q50" s="30"/>
      <c r="R50" s="174"/>
      <c r="S50" s="174"/>
      <c r="T50" s="174"/>
      <c r="U50" s="174"/>
      <c r="V50" s="174"/>
      <c r="W50" s="174"/>
      <c r="X50" s="174"/>
      <c r="Y50" s="174"/>
      <c r="Z50" s="26"/>
      <c r="AA50" s="41"/>
      <c r="AD50" s="13">
        <v>12842371000</v>
      </c>
    </row>
    <row r="51" spans="1:30" ht="14.7" customHeight="1" x14ac:dyDescent="0.2">
      <c r="A51" s="12" t="s">
        <v>126</v>
      </c>
      <c r="D51" s="177"/>
      <c r="E51" s="176"/>
      <c r="F51" s="176"/>
      <c r="G51" s="176" t="s">
        <v>127</v>
      </c>
      <c r="H51" s="176"/>
      <c r="I51" s="176"/>
      <c r="J51" s="176"/>
      <c r="K51" s="176"/>
      <c r="L51" s="24"/>
      <c r="M51" s="24"/>
      <c r="N51" s="25"/>
      <c r="O51" s="25"/>
      <c r="P51" s="29">
        <v>-12655645510</v>
      </c>
      <c r="Q51" s="30"/>
      <c r="R51" s="174"/>
      <c r="S51" s="174"/>
      <c r="T51" s="174"/>
      <c r="U51" s="174"/>
      <c r="V51" s="174"/>
      <c r="W51" s="174"/>
      <c r="X51" s="174"/>
      <c r="Y51" s="174"/>
      <c r="Z51" s="26"/>
      <c r="AA51" s="41"/>
      <c r="AD51" s="13">
        <v>-12655645510</v>
      </c>
    </row>
    <row r="52" spans="1:30" ht="14.7" customHeight="1" x14ac:dyDescent="0.2">
      <c r="A52" s="12" t="s">
        <v>128</v>
      </c>
      <c r="D52" s="177"/>
      <c r="E52" s="176"/>
      <c r="F52" s="176"/>
      <c r="G52" s="176" t="s">
        <v>129</v>
      </c>
      <c r="H52" s="176"/>
      <c r="I52" s="176"/>
      <c r="J52" s="176"/>
      <c r="K52" s="24"/>
      <c r="L52" s="24"/>
      <c r="M52" s="24"/>
      <c r="N52" s="25"/>
      <c r="O52" s="25"/>
      <c r="P52" s="29">
        <v>515630208</v>
      </c>
      <c r="Q52" s="30"/>
      <c r="R52" s="174"/>
      <c r="S52" s="174"/>
      <c r="T52" s="174"/>
      <c r="U52" s="174"/>
      <c r="V52" s="174"/>
      <c r="W52" s="174"/>
      <c r="X52" s="174"/>
      <c r="Y52" s="174"/>
      <c r="Z52" s="26"/>
      <c r="AA52" s="41"/>
      <c r="AD52" s="13">
        <v>515630208</v>
      </c>
    </row>
    <row r="53" spans="1:30" ht="14.7" customHeight="1" x14ac:dyDescent="0.2">
      <c r="A53" s="12" t="s">
        <v>130</v>
      </c>
      <c r="D53" s="177"/>
      <c r="E53" s="176"/>
      <c r="F53" s="176"/>
      <c r="G53" s="176" t="s">
        <v>131</v>
      </c>
      <c r="H53" s="176"/>
      <c r="I53" s="176"/>
      <c r="J53" s="176"/>
      <c r="K53" s="24"/>
      <c r="L53" s="24"/>
      <c r="M53" s="24"/>
      <c r="N53" s="25"/>
      <c r="O53" s="25"/>
      <c r="P53" s="29">
        <v>549788256</v>
      </c>
      <c r="Q53" s="30"/>
      <c r="R53" s="174"/>
      <c r="S53" s="174"/>
      <c r="T53" s="174"/>
      <c r="U53" s="174"/>
      <c r="V53" s="174"/>
      <c r="W53" s="174"/>
      <c r="X53" s="174"/>
      <c r="Y53" s="174"/>
      <c r="Z53" s="26"/>
      <c r="AA53" s="41"/>
      <c r="AD53" s="13">
        <v>549788256</v>
      </c>
    </row>
    <row r="54" spans="1:30" ht="14.7" customHeight="1" x14ac:dyDescent="0.2">
      <c r="A54" s="12" t="s">
        <v>132</v>
      </c>
      <c r="D54" s="177"/>
      <c r="E54" s="176"/>
      <c r="F54" s="176"/>
      <c r="G54" s="176" t="s">
        <v>133</v>
      </c>
      <c r="H54" s="176"/>
      <c r="I54" s="176"/>
      <c r="J54" s="176"/>
      <c r="K54" s="24"/>
      <c r="L54" s="24"/>
      <c r="M54" s="24"/>
      <c r="N54" s="25"/>
      <c r="O54" s="25"/>
      <c r="P54" s="29">
        <v>9707901657</v>
      </c>
      <c r="Q54" s="30"/>
      <c r="R54" s="174"/>
      <c r="S54" s="174"/>
      <c r="T54" s="174"/>
      <c r="U54" s="174"/>
      <c r="V54" s="174"/>
      <c r="W54" s="174"/>
      <c r="X54" s="174"/>
      <c r="Y54" s="174"/>
      <c r="Z54" s="26"/>
      <c r="AA54" s="41"/>
      <c r="AD54" s="13">
        <f>IF(COUNTIF(AD55:AD56,"-")=COUNTA(AD55:AD56),"-",SUM(AD55:AD56))</f>
        <v>9707901657</v>
      </c>
    </row>
    <row r="55" spans="1:30" ht="14.7" customHeight="1" x14ac:dyDescent="0.2">
      <c r="A55" s="12" t="s">
        <v>134</v>
      </c>
      <c r="D55" s="177"/>
      <c r="E55" s="176"/>
      <c r="F55" s="176"/>
      <c r="G55" s="176"/>
      <c r="H55" s="176" t="s">
        <v>135</v>
      </c>
      <c r="I55" s="176"/>
      <c r="J55" s="176"/>
      <c r="K55" s="24"/>
      <c r="L55" s="24"/>
      <c r="M55" s="24"/>
      <c r="N55" s="25"/>
      <c r="O55" s="25"/>
      <c r="P55" s="29">
        <v>3212888546</v>
      </c>
      <c r="Q55" s="30"/>
      <c r="R55" s="174"/>
      <c r="S55" s="174"/>
      <c r="T55" s="174"/>
      <c r="U55" s="174"/>
      <c r="V55" s="174"/>
      <c r="W55" s="174"/>
      <c r="X55" s="174"/>
      <c r="Y55" s="174"/>
      <c r="Z55" s="26"/>
      <c r="AA55" s="41"/>
      <c r="AD55" s="13">
        <v>3212888546</v>
      </c>
    </row>
    <row r="56" spans="1:30" ht="14.7" customHeight="1" x14ac:dyDescent="0.2">
      <c r="A56" s="12" t="s">
        <v>136</v>
      </c>
      <c r="D56" s="177"/>
      <c r="E56" s="24"/>
      <c r="F56" s="176"/>
      <c r="G56" s="176"/>
      <c r="H56" s="176" t="s">
        <v>50</v>
      </c>
      <c r="I56" s="176"/>
      <c r="J56" s="176"/>
      <c r="K56" s="24"/>
      <c r="L56" s="24"/>
      <c r="M56" s="24"/>
      <c r="N56" s="25"/>
      <c r="O56" s="25"/>
      <c r="P56" s="29">
        <v>6495013111</v>
      </c>
      <c r="Q56" s="30"/>
      <c r="R56" s="174"/>
      <c r="S56" s="174"/>
      <c r="T56" s="174"/>
      <c r="U56" s="174"/>
      <c r="V56" s="174"/>
      <c r="W56" s="174"/>
      <c r="X56" s="174"/>
      <c r="Y56" s="174"/>
      <c r="Z56" s="26"/>
      <c r="AA56" s="41"/>
      <c r="AD56" s="13">
        <v>6495013111</v>
      </c>
    </row>
    <row r="57" spans="1:30" ht="14.7" customHeight="1" x14ac:dyDescent="0.2">
      <c r="A57" s="12" t="s">
        <v>137</v>
      </c>
      <c r="D57" s="177"/>
      <c r="E57" s="24"/>
      <c r="F57" s="176"/>
      <c r="G57" s="176" t="s">
        <v>50</v>
      </c>
      <c r="H57" s="176"/>
      <c r="I57" s="176"/>
      <c r="J57" s="176"/>
      <c r="K57" s="24"/>
      <c r="L57" s="24"/>
      <c r="M57" s="24"/>
      <c r="N57" s="25"/>
      <c r="O57" s="25"/>
      <c r="P57" s="29">
        <v>99018085</v>
      </c>
      <c r="Q57" s="30"/>
      <c r="R57" s="174"/>
      <c r="S57" s="174"/>
      <c r="T57" s="174"/>
      <c r="U57" s="174"/>
      <c r="V57" s="174"/>
      <c r="W57" s="174"/>
      <c r="X57" s="174"/>
      <c r="Y57" s="174"/>
      <c r="Z57" s="26"/>
      <c r="AA57" s="41"/>
      <c r="AD57" s="13">
        <v>99018085</v>
      </c>
    </row>
    <row r="58" spans="1:30" ht="14.7" customHeight="1" x14ac:dyDescent="0.2">
      <c r="A58" s="12" t="s">
        <v>138</v>
      </c>
      <c r="D58" s="177"/>
      <c r="E58" s="24"/>
      <c r="F58" s="176"/>
      <c r="G58" s="176" t="s">
        <v>139</v>
      </c>
      <c r="H58" s="176"/>
      <c r="I58" s="176"/>
      <c r="J58" s="176"/>
      <c r="K58" s="24"/>
      <c r="L58" s="24"/>
      <c r="M58" s="24"/>
      <c r="N58" s="25"/>
      <c r="O58" s="25"/>
      <c r="P58" s="29">
        <v>-134534408</v>
      </c>
      <c r="Q58" s="30"/>
      <c r="R58" s="174"/>
      <c r="S58" s="174"/>
      <c r="T58" s="174"/>
      <c r="U58" s="174"/>
      <c r="V58" s="174"/>
      <c r="W58" s="174"/>
      <c r="X58" s="174"/>
      <c r="Y58" s="174"/>
      <c r="Z58" s="26"/>
      <c r="AA58" s="41"/>
      <c r="AD58" s="13">
        <v>-134534408</v>
      </c>
    </row>
    <row r="59" spans="1:30" ht="14.7" customHeight="1" x14ac:dyDescent="0.2">
      <c r="A59" s="12" t="s">
        <v>140</v>
      </c>
      <c r="D59" s="177"/>
      <c r="E59" s="24" t="s">
        <v>141</v>
      </c>
      <c r="F59" s="176"/>
      <c r="G59" s="24"/>
      <c r="H59" s="24"/>
      <c r="I59" s="24"/>
      <c r="J59" s="24"/>
      <c r="K59" s="24"/>
      <c r="L59" s="24"/>
      <c r="M59" s="24"/>
      <c r="N59" s="25"/>
      <c r="O59" s="25"/>
      <c r="P59" s="29">
        <v>2709322158</v>
      </c>
      <c r="Q59" s="30"/>
      <c r="R59" s="174"/>
      <c r="S59" s="174"/>
      <c r="T59" s="174"/>
      <c r="U59" s="174"/>
      <c r="V59" s="174"/>
      <c r="W59" s="174"/>
      <c r="X59" s="174"/>
      <c r="Y59" s="174"/>
      <c r="Z59" s="26"/>
      <c r="AA59" s="41"/>
      <c r="AD59" s="13">
        <f>IF(COUNTIF(AD60:AD68,"-")=COUNTA(AD60:AD68),"-",SUM(AD60:AD63,AD66:AD68))</f>
        <v>2709322158</v>
      </c>
    </row>
    <row r="60" spans="1:30" ht="14.7" customHeight="1" x14ac:dyDescent="0.2">
      <c r="A60" s="12" t="s">
        <v>142</v>
      </c>
      <c r="D60" s="177"/>
      <c r="E60" s="24"/>
      <c r="F60" s="176" t="s">
        <v>143</v>
      </c>
      <c r="G60" s="24"/>
      <c r="H60" s="24"/>
      <c r="I60" s="24"/>
      <c r="J60" s="24"/>
      <c r="K60" s="24"/>
      <c r="L60" s="24"/>
      <c r="M60" s="24"/>
      <c r="N60" s="25"/>
      <c r="O60" s="25"/>
      <c r="P60" s="29">
        <v>1450859232</v>
      </c>
      <c r="Q60" s="30"/>
      <c r="R60" s="174"/>
      <c r="S60" s="174"/>
      <c r="T60" s="174"/>
      <c r="U60" s="174"/>
      <c r="V60" s="174"/>
      <c r="W60" s="174"/>
      <c r="X60" s="174"/>
      <c r="Y60" s="174"/>
      <c r="Z60" s="26"/>
      <c r="AA60" s="41"/>
      <c r="AD60" s="13">
        <v>1450859232</v>
      </c>
    </row>
    <row r="61" spans="1:30" ht="14.7" customHeight="1" x14ac:dyDescent="0.2">
      <c r="A61" s="12" t="s">
        <v>144</v>
      </c>
      <c r="D61" s="177"/>
      <c r="E61" s="24"/>
      <c r="F61" s="176" t="s">
        <v>145</v>
      </c>
      <c r="G61" s="176"/>
      <c r="H61" s="178"/>
      <c r="I61" s="176"/>
      <c r="J61" s="176"/>
      <c r="K61" s="24"/>
      <c r="L61" s="24"/>
      <c r="M61" s="24"/>
      <c r="N61" s="25"/>
      <c r="O61" s="25"/>
      <c r="P61" s="29">
        <v>148755497</v>
      </c>
      <c r="Q61" s="30"/>
      <c r="R61" s="174"/>
      <c r="S61" s="174"/>
      <c r="T61" s="174"/>
      <c r="U61" s="174"/>
      <c r="V61" s="174"/>
      <c r="W61" s="174"/>
      <c r="X61" s="174"/>
      <c r="Y61" s="174"/>
      <c r="Z61" s="26"/>
      <c r="AA61" s="41"/>
      <c r="AD61" s="13">
        <v>148755497</v>
      </c>
    </row>
    <row r="62" spans="1:30" ht="14.7" customHeight="1" x14ac:dyDescent="0.2">
      <c r="A62" s="12">
        <v>1500000</v>
      </c>
      <c r="D62" s="177"/>
      <c r="E62" s="24"/>
      <c r="F62" s="176" t="s">
        <v>146</v>
      </c>
      <c r="G62" s="176"/>
      <c r="H62" s="176"/>
      <c r="I62" s="176"/>
      <c r="J62" s="176"/>
      <c r="K62" s="24"/>
      <c r="L62" s="24"/>
      <c r="M62" s="24"/>
      <c r="N62" s="25"/>
      <c r="O62" s="25"/>
      <c r="P62" s="29">
        <v>50726072</v>
      </c>
      <c r="Q62" s="30"/>
      <c r="R62" s="174"/>
      <c r="S62" s="174"/>
      <c r="T62" s="174"/>
      <c r="U62" s="174"/>
      <c r="V62" s="174"/>
      <c r="W62" s="174"/>
      <c r="X62" s="174"/>
      <c r="Y62" s="174"/>
      <c r="Z62" s="26"/>
      <c r="AA62" s="41"/>
      <c r="AD62" s="13">
        <v>50726072</v>
      </c>
    </row>
    <row r="63" spans="1:30" ht="14.7" customHeight="1" x14ac:dyDescent="0.2">
      <c r="A63" s="12" t="s">
        <v>147</v>
      </c>
      <c r="D63" s="177"/>
      <c r="E63" s="176"/>
      <c r="F63" s="176" t="s">
        <v>133</v>
      </c>
      <c r="G63" s="176"/>
      <c r="H63" s="178"/>
      <c r="I63" s="176"/>
      <c r="J63" s="176"/>
      <c r="K63" s="24"/>
      <c r="L63" s="24"/>
      <c r="M63" s="24"/>
      <c r="N63" s="25"/>
      <c r="O63" s="25"/>
      <c r="P63" s="29">
        <v>496123392</v>
      </c>
      <c r="Q63" s="30"/>
      <c r="R63" s="174"/>
      <c r="S63" s="174"/>
      <c r="T63" s="174"/>
      <c r="U63" s="174"/>
      <c r="V63" s="174"/>
      <c r="W63" s="174"/>
      <c r="X63" s="174"/>
      <c r="Y63" s="174"/>
      <c r="Z63" s="26"/>
      <c r="AA63" s="41"/>
      <c r="AD63" s="13">
        <f>IF(COUNTIF(AD64:AD65,"-")=COUNTA(AD64:AD65),"-",SUM(AD64:AD65))</f>
        <v>496123392</v>
      </c>
    </row>
    <row r="64" spans="1:30" ht="14.7" customHeight="1" x14ac:dyDescent="0.2">
      <c r="A64" s="12" t="s">
        <v>148</v>
      </c>
      <c r="D64" s="177"/>
      <c r="E64" s="176"/>
      <c r="F64" s="176"/>
      <c r="G64" s="176" t="s">
        <v>149</v>
      </c>
      <c r="H64" s="176"/>
      <c r="I64" s="176"/>
      <c r="J64" s="176"/>
      <c r="K64" s="24"/>
      <c r="L64" s="24"/>
      <c r="M64" s="24"/>
      <c r="N64" s="25"/>
      <c r="O64" s="25"/>
      <c r="P64" s="29">
        <v>484885241</v>
      </c>
      <c r="Q64" s="30"/>
      <c r="R64" s="174"/>
      <c r="S64" s="174"/>
      <c r="T64" s="174"/>
      <c r="U64" s="174"/>
      <c r="V64" s="174"/>
      <c r="W64" s="174"/>
      <c r="X64" s="174"/>
      <c r="Y64" s="174"/>
      <c r="Z64" s="26"/>
      <c r="AA64" s="41"/>
      <c r="AD64" s="13">
        <v>484885241</v>
      </c>
    </row>
    <row r="65" spans="1:31" ht="14.7" customHeight="1" x14ac:dyDescent="0.2">
      <c r="A65" s="12" t="s">
        <v>150</v>
      </c>
      <c r="D65" s="177"/>
      <c r="E65" s="176"/>
      <c r="F65" s="176"/>
      <c r="G65" s="176" t="s">
        <v>135</v>
      </c>
      <c r="H65" s="176"/>
      <c r="I65" s="176"/>
      <c r="J65" s="176"/>
      <c r="K65" s="24"/>
      <c r="L65" s="24"/>
      <c r="M65" s="24"/>
      <c r="N65" s="25"/>
      <c r="O65" s="25"/>
      <c r="P65" s="29">
        <v>11238151</v>
      </c>
      <c r="Q65" s="30"/>
      <c r="R65" s="174"/>
      <c r="S65" s="174"/>
      <c r="T65" s="174"/>
      <c r="U65" s="174"/>
      <c r="V65" s="174"/>
      <c r="W65" s="174"/>
      <c r="X65" s="174"/>
      <c r="Y65" s="174"/>
      <c r="Z65" s="26"/>
      <c r="AA65" s="41"/>
      <c r="AD65" s="13">
        <v>11238151</v>
      </c>
    </row>
    <row r="66" spans="1:31" ht="14.7" customHeight="1" x14ac:dyDescent="0.2">
      <c r="A66" s="12" t="s">
        <v>151</v>
      </c>
      <c r="D66" s="177"/>
      <c r="E66" s="176"/>
      <c r="F66" s="176" t="s">
        <v>152</v>
      </c>
      <c r="G66" s="176"/>
      <c r="H66" s="176"/>
      <c r="I66" s="176"/>
      <c r="J66" s="176"/>
      <c r="K66" s="24"/>
      <c r="L66" s="24"/>
      <c r="M66" s="24"/>
      <c r="N66" s="25"/>
      <c r="O66" s="25"/>
      <c r="P66" s="29">
        <v>263110516</v>
      </c>
      <c r="Q66" s="30"/>
      <c r="R66" s="174"/>
      <c r="S66" s="174"/>
      <c r="T66" s="174"/>
      <c r="U66" s="174"/>
      <c r="V66" s="174"/>
      <c r="W66" s="174"/>
      <c r="X66" s="174"/>
      <c r="Y66" s="174"/>
      <c r="Z66" s="26"/>
      <c r="AA66" s="41"/>
      <c r="AD66" s="13">
        <v>263110516</v>
      </c>
    </row>
    <row r="67" spans="1:31" ht="14.7" customHeight="1" x14ac:dyDescent="0.2">
      <c r="A67" s="12" t="s">
        <v>153</v>
      </c>
      <c r="D67" s="177"/>
      <c r="E67" s="176"/>
      <c r="F67" s="176" t="s">
        <v>50</v>
      </c>
      <c r="G67" s="176"/>
      <c r="H67" s="178"/>
      <c r="I67" s="176"/>
      <c r="J67" s="176"/>
      <c r="K67" s="24"/>
      <c r="L67" s="24"/>
      <c r="M67" s="24"/>
      <c r="N67" s="25"/>
      <c r="O67" s="25"/>
      <c r="P67" s="29">
        <v>305662344</v>
      </c>
      <c r="Q67" s="30"/>
      <c r="R67" s="174"/>
      <c r="S67" s="174"/>
      <c r="T67" s="174"/>
      <c r="U67" s="174"/>
      <c r="V67" s="174"/>
      <c r="W67" s="174"/>
      <c r="X67" s="174"/>
      <c r="Y67" s="174"/>
      <c r="Z67" s="26"/>
      <c r="AA67" s="41"/>
      <c r="AD67" s="13">
        <v>305662344</v>
      </c>
    </row>
    <row r="68" spans="1:31" ht="14.7" customHeight="1" thickBot="1" x14ac:dyDescent="0.25">
      <c r="A68" s="12" t="s">
        <v>154</v>
      </c>
      <c r="B68" s="12" t="s">
        <v>155</v>
      </c>
      <c r="D68" s="177"/>
      <c r="E68" s="176"/>
      <c r="F68" s="174" t="s">
        <v>139</v>
      </c>
      <c r="G68" s="176"/>
      <c r="H68" s="176"/>
      <c r="I68" s="176"/>
      <c r="J68" s="176"/>
      <c r="K68" s="24"/>
      <c r="L68" s="24"/>
      <c r="M68" s="24"/>
      <c r="N68" s="25"/>
      <c r="O68" s="25"/>
      <c r="P68" s="29">
        <v>-5914895</v>
      </c>
      <c r="Q68" s="30"/>
      <c r="R68" s="227" t="s">
        <v>156</v>
      </c>
      <c r="S68" s="228"/>
      <c r="T68" s="228"/>
      <c r="U68" s="228"/>
      <c r="V68" s="228"/>
      <c r="W68" s="228"/>
      <c r="X68" s="228"/>
      <c r="Y68" s="229"/>
      <c r="Z68" s="42">
        <v>142857373391</v>
      </c>
      <c r="AA68" s="43"/>
      <c r="AD68" s="13">
        <v>-5914895</v>
      </c>
      <c r="AE68" s="13" t="e">
        <f>IF(AND(AE31="-",AE32="-",#REF!="-"),"-",SUM(AE31,AE32,#REF!))</f>
        <v>#REF!</v>
      </c>
    </row>
    <row r="69" spans="1:31" ht="14.7" customHeight="1" thickBot="1" x14ac:dyDescent="0.25">
      <c r="A69" s="12" t="s">
        <v>157</v>
      </c>
      <c r="B69" s="12" t="s">
        <v>158</v>
      </c>
      <c r="D69" s="230" t="s">
        <v>159</v>
      </c>
      <c r="E69" s="231"/>
      <c r="F69" s="231"/>
      <c r="G69" s="231"/>
      <c r="H69" s="231"/>
      <c r="I69" s="231"/>
      <c r="J69" s="231"/>
      <c r="K69" s="231"/>
      <c r="L69" s="231"/>
      <c r="M69" s="231"/>
      <c r="N69" s="232"/>
      <c r="O69" s="233"/>
      <c r="P69" s="44">
        <v>200266678748</v>
      </c>
      <c r="Q69" s="45"/>
      <c r="R69" s="218" t="s">
        <v>160</v>
      </c>
      <c r="S69" s="219"/>
      <c r="T69" s="219"/>
      <c r="U69" s="219"/>
      <c r="V69" s="219"/>
      <c r="W69" s="219"/>
      <c r="X69" s="219"/>
      <c r="Y69" s="234"/>
      <c r="Z69" s="44">
        <v>200266678748</v>
      </c>
      <c r="AA69" s="46"/>
      <c r="AD69" s="13" t="e">
        <f>IF(AND(AD14="-",AD59="-",#REF!="-"),"-",SUM(AD14,AD59,#REF!))</f>
        <v>#REF!</v>
      </c>
      <c r="AE69" s="13" t="e">
        <f>IF(AND(AE29="-",AE68="-"),"-",SUM(AE29,AE68))</f>
        <v>#REF!</v>
      </c>
    </row>
    <row r="70" spans="1:31" ht="14.7" customHeight="1" x14ac:dyDescent="0.2"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Z70" s="24"/>
      <c r="AA70" s="24"/>
    </row>
    <row r="71" spans="1:31" ht="14.7" customHeight="1" x14ac:dyDescent="0.2">
      <c r="D71" s="22"/>
      <c r="E71" s="48" t="s">
        <v>161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Z71" s="47"/>
      <c r="AA71" s="47"/>
    </row>
    <row r="72" spans="1:31" ht="14.7" customHeight="1" x14ac:dyDescent="0.2"/>
    <row r="73" spans="1:31" ht="14.7" customHeight="1" x14ac:dyDescent="0.2"/>
    <row r="74" spans="1:31" ht="14.7" customHeight="1" x14ac:dyDescent="0.2"/>
    <row r="75" spans="1:31" ht="14.7" customHeight="1" x14ac:dyDescent="0.2"/>
    <row r="76" spans="1:31" ht="14.7" customHeight="1" x14ac:dyDescent="0.2"/>
    <row r="77" spans="1:31" ht="16.5" customHeight="1" x14ac:dyDescent="0.2"/>
    <row r="78" spans="1:31" ht="14.7" customHeight="1" x14ac:dyDescent="0.2"/>
    <row r="79" spans="1:31" ht="9.75" customHeight="1" x14ac:dyDescent="0.2"/>
    <row r="80" spans="1:31" ht="14.7" customHeight="1" x14ac:dyDescent="0.2"/>
  </sheetData>
  <sheetProtection sheet="1" objects="1" scenarios="1"/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4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F21"/>
  <sheetViews>
    <sheetView showGridLines="0" view="pageBreakPreview" zoomScaleNormal="100" zoomScaleSheetLayoutView="100" workbookViewId="0">
      <selection activeCell="B3" sqref="B3:B21"/>
    </sheetView>
  </sheetViews>
  <sheetFormatPr defaultRowHeight="13.2" x14ac:dyDescent="0.2"/>
  <cols>
    <col min="1" max="1" width="0.44140625" customWidth="1"/>
    <col min="2" max="3" width="12.6640625" customWidth="1"/>
    <col min="4" max="4" width="8.33203125" customWidth="1"/>
    <col min="5" max="5" width="16.77734375" customWidth="1"/>
    <col min="6" max="6" width="11.109375" customWidth="1"/>
    <col min="7" max="7" width="0.77734375" customWidth="1"/>
    <col min="8" max="8" width="12.77734375" bestFit="1" customWidth="1"/>
    <col min="9" max="9" width="10.109375" customWidth="1"/>
    <col min="10" max="10" width="12.77734375" bestFit="1" customWidth="1"/>
    <col min="11" max="11" width="10.109375" customWidth="1"/>
    <col min="12" max="12" width="12.77734375" bestFit="1" customWidth="1"/>
    <col min="13" max="13" width="10.109375" bestFit="1" customWidth="1"/>
  </cols>
  <sheetData>
    <row r="2" spans="1:6" hidden="1" x14ac:dyDescent="0.2">
      <c r="A2" t="s">
        <v>4</v>
      </c>
      <c r="B2" s="1"/>
      <c r="C2" s="1"/>
      <c r="D2" s="315"/>
      <c r="E2" s="316"/>
      <c r="F2" s="2"/>
    </row>
    <row r="3" spans="1:6" x14ac:dyDescent="0.2">
      <c r="B3" s="317"/>
      <c r="C3" s="319" t="s">
        <v>1</v>
      </c>
      <c r="D3" s="328"/>
      <c r="E3" s="329"/>
      <c r="F3" s="3"/>
    </row>
    <row r="4" spans="1:6" x14ac:dyDescent="0.2">
      <c r="B4" s="317"/>
      <c r="C4" s="319"/>
      <c r="D4" s="328"/>
      <c r="E4" s="329"/>
      <c r="F4" s="3"/>
    </row>
    <row r="5" spans="1:6" x14ac:dyDescent="0.2">
      <c r="B5" s="317"/>
      <c r="C5" s="319"/>
      <c r="D5" s="328"/>
      <c r="E5" s="329"/>
      <c r="F5" s="3"/>
    </row>
    <row r="6" spans="1:6" ht="13.5" hidden="1" customHeight="1" x14ac:dyDescent="0.2">
      <c r="A6" t="s">
        <v>5</v>
      </c>
      <c r="B6" s="317"/>
      <c r="C6" s="319"/>
      <c r="D6" s="330"/>
      <c r="E6" s="331"/>
      <c r="F6" s="4"/>
    </row>
    <row r="7" spans="1:6" x14ac:dyDescent="0.2">
      <c r="B7" s="317"/>
      <c r="C7" s="320"/>
      <c r="D7" s="321" t="s">
        <v>3</v>
      </c>
      <c r="E7" s="322"/>
      <c r="F7" s="5">
        <f>SUM(F2:F6)</f>
        <v>0</v>
      </c>
    </row>
    <row r="8" spans="1:6" ht="13.5" hidden="1" customHeight="1" x14ac:dyDescent="0.2">
      <c r="A8" t="s">
        <v>4</v>
      </c>
      <c r="B8" s="317"/>
      <c r="C8" s="7"/>
      <c r="D8" s="325" t="s">
        <v>9</v>
      </c>
      <c r="E8" s="8"/>
      <c r="F8" s="6"/>
    </row>
    <row r="9" spans="1:6" ht="13.5" customHeight="1" x14ac:dyDescent="0.2">
      <c r="B9" s="317"/>
      <c r="C9" s="323" t="s">
        <v>8</v>
      </c>
      <c r="D9" s="326"/>
      <c r="E9" s="11"/>
      <c r="F9" s="3"/>
    </row>
    <row r="10" spans="1:6" x14ac:dyDescent="0.2">
      <c r="B10" s="317"/>
      <c r="C10" s="323"/>
      <c r="D10" s="326"/>
      <c r="E10" s="11"/>
      <c r="F10" s="3"/>
    </row>
    <row r="11" spans="1:6" x14ac:dyDescent="0.2">
      <c r="B11" s="317"/>
      <c r="C11" s="319"/>
      <c r="D11" s="326"/>
      <c r="E11" s="11"/>
      <c r="F11" s="3"/>
    </row>
    <row r="12" spans="1:6" ht="13.5" hidden="1" customHeight="1" x14ac:dyDescent="0.2">
      <c r="A12" t="s">
        <v>5</v>
      </c>
      <c r="B12" s="317"/>
      <c r="C12" s="319"/>
      <c r="D12" s="326"/>
      <c r="E12" s="9"/>
      <c r="F12" s="4"/>
    </row>
    <row r="13" spans="1:6" x14ac:dyDescent="0.2">
      <c r="B13" s="317"/>
      <c r="C13" s="319"/>
      <c r="D13" s="327"/>
      <c r="E13" s="10" t="s">
        <v>2</v>
      </c>
      <c r="F13" s="5">
        <f>SUM(F8:F12)</f>
        <v>0</v>
      </c>
    </row>
    <row r="14" spans="1:6" ht="13.5" hidden="1" customHeight="1" x14ac:dyDescent="0.2">
      <c r="A14" t="s">
        <v>4</v>
      </c>
      <c r="B14" s="317"/>
      <c r="C14" s="319"/>
      <c r="D14" s="325" t="s">
        <v>10</v>
      </c>
      <c r="E14" s="8"/>
      <c r="F14" s="6"/>
    </row>
    <row r="15" spans="1:6" ht="13.5" customHeight="1" x14ac:dyDescent="0.2">
      <c r="B15" s="317"/>
      <c r="C15" s="319"/>
      <c r="D15" s="326"/>
      <c r="E15" s="11"/>
      <c r="F15" s="3"/>
    </row>
    <row r="16" spans="1:6" x14ac:dyDescent="0.2">
      <c r="B16" s="317"/>
      <c r="C16" s="319"/>
      <c r="D16" s="326"/>
      <c r="E16" s="11"/>
      <c r="F16" s="3"/>
    </row>
    <row r="17" spans="1:6" x14ac:dyDescent="0.2">
      <c r="B17" s="317"/>
      <c r="C17" s="319"/>
      <c r="D17" s="326"/>
      <c r="E17" s="11"/>
      <c r="F17" s="3"/>
    </row>
    <row r="18" spans="1:6" ht="13.5" hidden="1" customHeight="1" x14ac:dyDescent="0.2">
      <c r="A18" t="s">
        <v>5</v>
      </c>
      <c r="B18" s="317"/>
      <c r="C18" s="319"/>
      <c r="D18" s="326"/>
      <c r="E18" s="9"/>
      <c r="F18" s="4"/>
    </row>
    <row r="19" spans="1:6" x14ac:dyDescent="0.2">
      <c r="B19" s="317"/>
      <c r="C19" s="319"/>
      <c r="D19" s="327"/>
      <c r="E19" s="10" t="s">
        <v>2</v>
      </c>
      <c r="F19" s="5">
        <f>SUM(F14:F18)</f>
        <v>0</v>
      </c>
    </row>
    <row r="20" spans="1:6" x14ac:dyDescent="0.2">
      <c r="B20" s="317"/>
      <c r="C20" s="320"/>
      <c r="D20" s="321" t="s">
        <v>3</v>
      </c>
      <c r="E20" s="322"/>
      <c r="F20" s="5">
        <f>SUM(F13,F19)</f>
        <v>0</v>
      </c>
    </row>
    <row r="21" spans="1:6" x14ac:dyDescent="0.2">
      <c r="B21" s="318"/>
      <c r="C21" s="321" t="s">
        <v>0</v>
      </c>
      <c r="D21" s="324"/>
      <c r="E21" s="322"/>
      <c r="F21" s="5">
        <f>SUM(F7,F20)</f>
        <v>0</v>
      </c>
    </row>
  </sheetData>
  <mergeCells count="13">
    <mergeCell ref="D2:E2"/>
    <mergeCell ref="B3:B21"/>
    <mergeCell ref="C3:C7"/>
    <mergeCell ref="D7:E7"/>
    <mergeCell ref="C9:C20"/>
    <mergeCell ref="D20:E20"/>
    <mergeCell ref="C21:E21"/>
    <mergeCell ref="D8:D13"/>
    <mergeCell ref="D14:D19"/>
    <mergeCell ref="D3:E3"/>
    <mergeCell ref="D4:E4"/>
    <mergeCell ref="D5:E5"/>
    <mergeCell ref="D6:E6"/>
  </mergeCells>
  <phoneticPr fontId="4"/>
  <printOptions horizontalCentered="1"/>
  <pageMargins left="0.19685039370078741" right="0.19685039370078741" top="0.19685039370078741" bottom="0.19685039370078741" header="0.31496062992125984" footer="0.31496062992125984"/>
  <pageSetup paperSize="9" scale="1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opLeftCell="B1" zoomScale="85" zoomScaleNormal="85" zoomScaleSheetLayoutView="100" workbookViewId="0">
      <selection activeCell="B1" sqref="B1"/>
    </sheetView>
  </sheetViews>
  <sheetFormatPr defaultColWidth="9" defaultRowHeight="13.2" x14ac:dyDescent="0.2"/>
  <cols>
    <col min="1" max="1" width="9" style="12" hidden="1" customWidth="1"/>
    <col min="2" max="2" width="1.109375" style="13" customWidth="1"/>
    <col min="3" max="3" width="1.6640625" style="13" customWidth="1"/>
    <col min="4" max="9" width="2" style="13" customWidth="1"/>
    <col min="10" max="10" width="15.33203125" style="13" customWidth="1"/>
    <col min="11" max="11" width="21.6640625" style="13" bestFit="1" customWidth="1"/>
    <col min="12" max="12" width="3" style="13" bestFit="1" customWidth="1"/>
    <col min="13" max="13" width="21.6640625" style="13" bestFit="1" customWidth="1"/>
    <col min="14" max="14" width="3" style="13" bestFit="1" customWidth="1"/>
    <col min="15" max="15" width="21.6640625" style="13" bestFit="1" customWidth="1"/>
    <col min="16" max="16" width="3" style="13" bestFit="1" customWidth="1"/>
    <col min="17" max="17" width="21.6640625" style="13" hidden="1" customWidth="1"/>
    <col min="18" max="18" width="3" style="13" hidden="1" customWidth="1"/>
    <col min="19" max="19" width="1" style="13" customWidth="1"/>
    <col min="20" max="20" width="9" style="13" customWidth="1"/>
    <col min="21" max="24" width="9" style="13" hidden="1" customWidth="1"/>
    <col min="25" max="25" width="9" style="13" customWidth="1"/>
    <col min="26" max="16384" width="9" style="13"/>
  </cols>
  <sheetData>
    <row r="1" spans="1:24" x14ac:dyDescent="0.2">
      <c r="C1" s="13" t="s">
        <v>11</v>
      </c>
    </row>
    <row r="2" spans="1:24" x14ac:dyDescent="0.2">
      <c r="C2" s="13" t="s">
        <v>12</v>
      </c>
    </row>
    <row r="3" spans="1:24" x14ac:dyDescent="0.2">
      <c r="C3" s="13" t="s">
        <v>13</v>
      </c>
    </row>
    <row r="4" spans="1:24" x14ac:dyDescent="0.2">
      <c r="C4" s="13" t="s">
        <v>14</v>
      </c>
    </row>
    <row r="5" spans="1:24" x14ac:dyDescent="0.2">
      <c r="C5" s="13" t="s">
        <v>15</v>
      </c>
    </row>
    <row r="6" spans="1:24" x14ac:dyDescent="0.2">
      <c r="C6" s="13" t="s">
        <v>16</v>
      </c>
    </row>
    <row r="7" spans="1:24" x14ac:dyDescent="0.2">
      <c r="C7" s="13" t="s">
        <v>17</v>
      </c>
    </row>
    <row r="9" spans="1:24" ht="23.4" x14ac:dyDescent="0.3">
      <c r="B9" s="49"/>
      <c r="C9" s="216" t="s">
        <v>162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</row>
    <row r="10" spans="1:24" ht="16.2" x14ac:dyDescent="0.2">
      <c r="B10" s="50"/>
      <c r="C10" s="235" t="s">
        <v>391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</row>
    <row r="11" spans="1:24" ht="16.2" x14ac:dyDescent="0.2">
      <c r="B11" s="50"/>
      <c r="C11" s="235" t="s">
        <v>392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</row>
    <row r="12" spans="1:24" ht="15.75" customHeight="1" thickBot="1" x14ac:dyDescent="0.25">
      <c r="B12" s="51"/>
      <c r="C12" s="52"/>
      <c r="D12" s="52"/>
      <c r="E12" s="52"/>
      <c r="F12" s="52"/>
      <c r="G12" s="52"/>
      <c r="H12" s="52"/>
      <c r="I12" s="52"/>
      <c r="J12" s="53"/>
      <c r="K12" s="52"/>
      <c r="L12" s="53"/>
      <c r="M12" s="52"/>
      <c r="N12" s="52"/>
      <c r="O12" s="52"/>
      <c r="P12" s="54" t="s">
        <v>20</v>
      </c>
      <c r="Q12" s="52"/>
      <c r="R12" s="53"/>
    </row>
    <row r="13" spans="1:24" ht="12.75" customHeight="1" x14ac:dyDescent="0.2">
      <c r="B13" s="174"/>
      <c r="C13" s="236" t="s">
        <v>23</v>
      </c>
      <c r="D13" s="237"/>
      <c r="E13" s="237"/>
      <c r="F13" s="237"/>
      <c r="G13" s="237"/>
      <c r="H13" s="237"/>
      <c r="I13" s="237"/>
      <c r="J13" s="238"/>
      <c r="K13" s="242" t="s">
        <v>163</v>
      </c>
      <c r="L13" s="237"/>
      <c r="M13" s="55"/>
      <c r="N13" s="55"/>
      <c r="O13" s="55"/>
      <c r="P13" s="56"/>
      <c r="Q13" s="55"/>
      <c r="R13" s="56"/>
    </row>
    <row r="14" spans="1:24" ht="29.25" customHeight="1" thickBot="1" x14ac:dyDescent="0.25">
      <c r="A14" s="12" t="s">
        <v>21</v>
      </c>
      <c r="B14" s="174"/>
      <c r="C14" s="239"/>
      <c r="D14" s="240"/>
      <c r="E14" s="240"/>
      <c r="F14" s="240"/>
      <c r="G14" s="240"/>
      <c r="H14" s="240"/>
      <c r="I14" s="240"/>
      <c r="J14" s="241"/>
      <c r="K14" s="243"/>
      <c r="L14" s="240"/>
      <c r="M14" s="244" t="s">
        <v>164</v>
      </c>
      <c r="N14" s="245"/>
      <c r="O14" s="244" t="s">
        <v>165</v>
      </c>
      <c r="P14" s="246"/>
      <c r="Q14" s="247" t="s">
        <v>166</v>
      </c>
      <c r="R14" s="246"/>
    </row>
    <row r="15" spans="1:24" ht="15.9" customHeight="1" x14ac:dyDescent="0.2">
      <c r="A15" s="12" t="s">
        <v>167</v>
      </c>
      <c r="B15" s="180"/>
      <c r="C15" s="181" t="s">
        <v>168</v>
      </c>
      <c r="D15" s="182"/>
      <c r="E15" s="182"/>
      <c r="F15" s="182"/>
      <c r="G15" s="182"/>
      <c r="H15" s="182"/>
      <c r="I15" s="182"/>
      <c r="J15" s="57"/>
      <c r="K15" s="58">
        <v>143743285556</v>
      </c>
      <c r="L15" s="59"/>
      <c r="M15" s="58">
        <v>199689850774</v>
      </c>
      <c r="N15" s="60"/>
      <c r="O15" s="58">
        <v>-55946565218</v>
      </c>
      <c r="P15" s="61"/>
      <c r="Q15" s="62" t="s">
        <v>169</v>
      </c>
      <c r="R15" s="61"/>
      <c r="U15" s="63" t="str">
        <f t="shared" ref="U15:U20" si="0">IF(COUNTIF(V15:X15,"-")=COUNTA(V15:X15),"-",SUM(V15:X15))</f>
        <v>-</v>
      </c>
      <c r="V15" s="63" t="s">
        <v>169</v>
      </c>
      <c r="W15" s="63" t="s">
        <v>169</v>
      </c>
      <c r="X15" s="63" t="s">
        <v>169</v>
      </c>
    </row>
    <row r="16" spans="1:24" ht="15.9" customHeight="1" x14ac:dyDescent="0.2">
      <c r="A16" s="12" t="s">
        <v>170</v>
      </c>
      <c r="B16" s="180"/>
      <c r="C16" s="177"/>
      <c r="D16" s="176" t="s">
        <v>171</v>
      </c>
      <c r="E16" s="176"/>
      <c r="F16" s="176"/>
      <c r="G16" s="176"/>
      <c r="H16" s="176"/>
      <c r="I16" s="176"/>
      <c r="J16" s="24"/>
      <c r="K16" s="64">
        <v>-36443540034</v>
      </c>
      <c r="L16" s="65"/>
      <c r="M16" s="252"/>
      <c r="N16" s="253"/>
      <c r="O16" s="64">
        <v>-36443540034</v>
      </c>
      <c r="P16" s="66"/>
      <c r="Q16" s="67" t="s">
        <v>169</v>
      </c>
      <c r="R16" s="68"/>
      <c r="U16" s="63" t="str">
        <f t="shared" si="0"/>
        <v>-</v>
      </c>
      <c r="V16" s="63" t="s">
        <v>169</v>
      </c>
      <c r="W16" s="63" t="s">
        <v>169</v>
      </c>
      <c r="X16" s="63" t="s">
        <v>169</v>
      </c>
    </row>
    <row r="17" spans="1:24" ht="15.9" customHeight="1" x14ac:dyDescent="0.2">
      <c r="A17" s="12" t="s">
        <v>172</v>
      </c>
      <c r="B17" s="174"/>
      <c r="C17" s="23"/>
      <c r="D17" s="24" t="s">
        <v>173</v>
      </c>
      <c r="E17" s="24"/>
      <c r="F17" s="24"/>
      <c r="G17" s="24"/>
      <c r="H17" s="24"/>
      <c r="I17" s="24"/>
      <c r="J17" s="24"/>
      <c r="K17" s="64">
        <v>35438657387</v>
      </c>
      <c r="L17" s="65"/>
      <c r="M17" s="254"/>
      <c r="N17" s="255"/>
      <c r="O17" s="64">
        <v>35438657387</v>
      </c>
      <c r="P17" s="66"/>
      <c r="Q17" s="67" t="str">
        <f>IF(COUNTIF(Q18:Q19,"-")=COUNTA(Q18:Q19),"-",SUM(Q18:Q19))</f>
        <v>-</v>
      </c>
      <c r="R17" s="66"/>
      <c r="U17" s="63" t="str">
        <f t="shared" si="0"/>
        <v>-</v>
      </c>
      <c r="V17" s="63" t="s">
        <v>169</v>
      </c>
      <c r="W17" s="63" t="str">
        <f>IF(COUNTIF(W18:W19,"-")=COUNTA(W18:W19),"-",SUM(W18:W19))</f>
        <v>-</v>
      </c>
      <c r="X17" s="63" t="s">
        <v>169</v>
      </c>
    </row>
    <row r="18" spans="1:24" ht="15.9" customHeight="1" x14ac:dyDescent="0.2">
      <c r="A18" s="12" t="s">
        <v>174</v>
      </c>
      <c r="B18" s="174"/>
      <c r="C18" s="69"/>
      <c r="D18" s="24"/>
      <c r="E18" s="70" t="s">
        <v>175</v>
      </c>
      <c r="F18" s="70"/>
      <c r="G18" s="70"/>
      <c r="H18" s="70"/>
      <c r="I18" s="70"/>
      <c r="J18" s="24"/>
      <c r="K18" s="64">
        <v>24433631547</v>
      </c>
      <c r="L18" s="65"/>
      <c r="M18" s="254"/>
      <c r="N18" s="255"/>
      <c r="O18" s="64">
        <v>24433631547</v>
      </c>
      <c r="P18" s="66"/>
      <c r="Q18" s="67" t="s">
        <v>169</v>
      </c>
      <c r="R18" s="66"/>
      <c r="U18" s="63" t="str">
        <f t="shared" si="0"/>
        <v>-</v>
      </c>
      <c r="V18" s="63" t="s">
        <v>169</v>
      </c>
      <c r="W18" s="63" t="s">
        <v>169</v>
      </c>
      <c r="X18" s="63" t="s">
        <v>169</v>
      </c>
    </row>
    <row r="19" spans="1:24" ht="15.9" customHeight="1" x14ac:dyDescent="0.2">
      <c r="A19" s="12" t="s">
        <v>176</v>
      </c>
      <c r="B19" s="174"/>
      <c r="C19" s="183"/>
      <c r="D19" s="71"/>
      <c r="E19" s="71" t="s">
        <v>177</v>
      </c>
      <c r="F19" s="71"/>
      <c r="G19" s="71"/>
      <c r="H19" s="71"/>
      <c r="I19" s="71"/>
      <c r="J19" s="71"/>
      <c r="K19" s="72">
        <v>11005025840</v>
      </c>
      <c r="L19" s="73"/>
      <c r="M19" s="256"/>
      <c r="N19" s="257"/>
      <c r="O19" s="72">
        <v>11005025840</v>
      </c>
      <c r="P19" s="74"/>
      <c r="Q19" s="75" t="s">
        <v>169</v>
      </c>
      <c r="R19" s="74"/>
      <c r="U19" s="63" t="str">
        <f t="shared" si="0"/>
        <v>-</v>
      </c>
      <c r="V19" s="63" t="s">
        <v>169</v>
      </c>
      <c r="W19" s="63" t="s">
        <v>169</v>
      </c>
      <c r="X19" s="63" t="s">
        <v>169</v>
      </c>
    </row>
    <row r="20" spans="1:24" ht="15.9" customHeight="1" x14ac:dyDescent="0.2">
      <c r="A20" s="12" t="s">
        <v>178</v>
      </c>
      <c r="B20" s="174"/>
      <c r="C20" s="184"/>
      <c r="D20" s="76" t="s">
        <v>179</v>
      </c>
      <c r="E20" s="77"/>
      <c r="F20" s="76"/>
      <c r="G20" s="76"/>
      <c r="H20" s="76"/>
      <c r="I20" s="76"/>
      <c r="J20" s="76"/>
      <c r="K20" s="78">
        <v>-1004882647</v>
      </c>
      <c r="L20" s="79"/>
      <c r="M20" s="258"/>
      <c r="N20" s="259"/>
      <c r="O20" s="78">
        <v>-1004882647</v>
      </c>
      <c r="P20" s="80"/>
      <c r="Q20" s="81" t="str">
        <f>IF(COUNTIF(Q16:Q17,"-")=COUNTA(Q16:Q17),"-",SUM(Q16:Q17))</f>
        <v>-</v>
      </c>
      <c r="R20" s="80"/>
      <c r="U20" s="63" t="str">
        <f t="shared" si="0"/>
        <v>-</v>
      </c>
      <c r="V20" s="63" t="s">
        <v>169</v>
      </c>
      <c r="W20" s="63" t="str">
        <f>IF(COUNTIF(W16:W17,"-")=COUNTA(W16:W17),"-",SUM(W16:W17))</f>
        <v>-</v>
      </c>
      <c r="X20" s="63" t="s">
        <v>169</v>
      </c>
    </row>
    <row r="21" spans="1:24" ht="15.9" customHeight="1" x14ac:dyDescent="0.2">
      <c r="A21" s="12" t="s">
        <v>180</v>
      </c>
      <c r="B21" s="174"/>
      <c r="C21" s="177"/>
      <c r="D21" s="24" t="s">
        <v>181</v>
      </c>
      <c r="E21" s="24"/>
      <c r="F21" s="24"/>
      <c r="G21" s="70"/>
      <c r="H21" s="70"/>
      <c r="I21" s="70"/>
      <c r="J21" s="24"/>
      <c r="K21" s="248"/>
      <c r="L21" s="249"/>
      <c r="M21" s="64">
        <v>-1704615202</v>
      </c>
      <c r="N21" s="82"/>
      <c r="O21" s="64">
        <v>1704615202</v>
      </c>
      <c r="P21" s="66"/>
      <c r="Q21" s="260"/>
      <c r="R21" s="261"/>
      <c r="U21" s="63" t="s">
        <v>169</v>
      </c>
      <c r="V21" s="63" t="str">
        <f>IF(COUNTA(V22:V25)=COUNTIF(V22:V25,"-"),"-",SUM(V22,V24,V23,V25))</f>
        <v>-</v>
      </c>
      <c r="W21" s="63" t="str">
        <f>IF(COUNTA(W22:W25)=COUNTIF(W22:W25,"-"),"-",SUM(W22,W24,W23,W25))</f>
        <v>-</v>
      </c>
      <c r="X21" s="63" t="s">
        <v>169</v>
      </c>
    </row>
    <row r="22" spans="1:24" ht="15.9" customHeight="1" x14ac:dyDescent="0.2">
      <c r="A22" s="12" t="s">
        <v>182</v>
      </c>
      <c r="B22" s="174"/>
      <c r="C22" s="177"/>
      <c r="D22" s="24"/>
      <c r="E22" s="24" t="s">
        <v>183</v>
      </c>
      <c r="F22" s="70"/>
      <c r="G22" s="70"/>
      <c r="H22" s="70"/>
      <c r="I22" s="70"/>
      <c r="J22" s="24"/>
      <c r="K22" s="248"/>
      <c r="L22" s="249"/>
      <c r="M22" s="64">
        <v>6514613073</v>
      </c>
      <c r="N22" s="82"/>
      <c r="O22" s="64">
        <v>-6514613073</v>
      </c>
      <c r="P22" s="66"/>
      <c r="Q22" s="250"/>
      <c r="R22" s="251"/>
      <c r="U22" s="63" t="s">
        <v>169</v>
      </c>
      <c r="V22" s="63" t="s">
        <v>169</v>
      </c>
      <c r="W22" s="63" t="s">
        <v>169</v>
      </c>
      <c r="X22" s="63" t="s">
        <v>169</v>
      </c>
    </row>
    <row r="23" spans="1:24" ht="15.9" customHeight="1" x14ac:dyDescent="0.2">
      <c r="A23" s="12" t="s">
        <v>184</v>
      </c>
      <c r="B23" s="174"/>
      <c r="C23" s="177"/>
      <c r="D23" s="24"/>
      <c r="E23" s="24" t="s">
        <v>185</v>
      </c>
      <c r="F23" s="24"/>
      <c r="G23" s="70"/>
      <c r="H23" s="70"/>
      <c r="I23" s="70"/>
      <c r="J23" s="24"/>
      <c r="K23" s="248"/>
      <c r="L23" s="249"/>
      <c r="M23" s="64">
        <v>-7733593664</v>
      </c>
      <c r="N23" s="82"/>
      <c r="O23" s="64">
        <v>7733593664</v>
      </c>
      <c r="P23" s="66"/>
      <c r="Q23" s="250"/>
      <c r="R23" s="251"/>
      <c r="U23" s="63" t="s">
        <v>169</v>
      </c>
      <c r="V23" s="63" t="s">
        <v>169</v>
      </c>
      <c r="W23" s="63" t="s">
        <v>169</v>
      </c>
      <c r="X23" s="63" t="s">
        <v>169</v>
      </c>
    </row>
    <row r="24" spans="1:24" ht="15.9" customHeight="1" x14ac:dyDescent="0.2">
      <c r="A24" s="12" t="s">
        <v>186</v>
      </c>
      <c r="B24" s="174"/>
      <c r="C24" s="177"/>
      <c r="D24" s="24"/>
      <c r="E24" s="24" t="s">
        <v>187</v>
      </c>
      <c r="F24" s="24"/>
      <c r="G24" s="70"/>
      <c r="H24" s="70"/>
      <c r="I24" s="70"/>
      <c r="J24" s="24"/>
      <c r="K24" s="248"/>
      <c r="L24" s="249"/>
      <c r="M24" s="64">
        <v>3383711663</v>
      </c>
      <c r="N24" s="82"/>
      <c r="O24" s="64">
        <v>-3383711663</v>
      </c>
      <c r="P24" s="66"/>
      <c r="Q24" s="250"/>
      <c r="R24" s="251"/>
      <c r="U24" s="63" t="s">
        <v>169</v>
      </c>
      <c r="V24" s="63" t="s">
        <v>169</v>
      </c>
      <c r="W24" s="63" t="s">
        <v>169</v>
      </c>
      <c r="X24" s="63" t="s">
        <v>169</v>
      </c>
    </row>
    <row r="25" spans="1:24" ht="15.9" customHeight="1" x14ac:dyDescent="0.2">
      <c r="A25" s="12" t="s">
        <v>188</v>
      </c>
      <c r="B25" s="174"/>
      <c r="C25" s="177"/>
      <c r="D25" s="24"/>
      <c r="E25" s="24" t="s">
        <v>189</v>
      </c>
      <c r="F25" s="24"/>
      <c r="G25" s="70"/>
      <c r="H25" s="24"/>
      <c r="I25" s="70"/>
      <c r="J25" s="24"/>
      <c r="K25" s="248"/>
      <c r="L25" s="249"/>
      <c r="M25" s="64">
        <v>-3869346274</v>
      </c>
      <c r="N25" s="82"/>
      <c r="O25" s="64">
        <v>3869346274</v>
      </c>
      <c r="P25" s="66"/>
      <c r="Q25" s="250"/>
      <c r="R25" s="251"/>
      <c r="U25" s="63" t="s">
        <v>169</v>
      </c>
      <c r="V25" s="63" t="s">
        <v>169</v>
      </c>
      <c r="W25" s="63" t="s">
        <v>169</v>
      </c>
      <c r="X25" s="63" t="s">
        <v>169</v>
      </c>
    </row>
    <row r="26" spans="1:24" ht="15.9" customHeight="1" x14ac:dyDescent="0.2">
      <c r="A26" s="12" t="s">
        <v>190</v>
      </c>
      <c r="B26" s="174"/>
      <c r="C26" s="177"/>
      <c r="D26" s="24" t="s">
        <v>191</v>
      </c>
      <c r="E26" s="70"/>
      <c r="F26" s="70"/>
      <c r="G26" s="70"/>
      <c r="H26" s="70"/>
      <c r="I26" s="70"/>
      <c r="J26" s="24"/>
      <c r="K26" s="64" t="s">
        <v>169</v>
      </c>
      <c r="L26" s="65"/>
      <c r="M26" s="64" t="s">
        <v>169</v>
      </c>
      <c r="N26" s="82"/>
      <c r="O26" s="254"/>
      <c r="P26" s="264"/>
      <c r="Q26" s="265"/>
      <c r="R26" s="264"/>
      <c r="U26" s="63" t="str">
        <f>IF(COUNTIF(V26:X26,"-")=COUNTA(V26:X26),"-",SUM(V26:X26))</f>
        <v>-</v>
      </c>
      <c r="V26" s="63" t="s">
        <v>169</v>
      </c>
      <c r="W26" s="63" t="s">
        <v>169</v>
      </c>
      <c r="X26" s="63" t="s">
        <v>169</v>
      </c>
    </row>
    <row r="27" spans="1:24" ht="15.9" customHeight="1" x14ac:dyDescent="0.2">
      <c r="A27" s="12" t="s">
        <v>192</v>
      </c>
      <c r="B27" s="174"/>
      <c r="C27" s="177"/>
      <c r="D27" s="24" t="s">
        <v>193</v>
      </c>
      <c r="E27" s="24"/>
      <c r="F27" s="70"/>
      <c r="G27" s="70"/>
      <c r="H27" s="70"/>
      <c r="I27" s="70"/>
      <c r="J27" s="24"/>
      <c r="K27" s="64">
        <v>118970482</v>
      </c>
      <c r="L27" s="65"/>
      <c r="M27" s="64">
        <v>118970482</v>
      </c>
      <c r="N27" s="82"/>
      <c r="O27" s="254"/>
      <c r="P27" s="264"/>
      <c r="Q27" s="265"/>
      <c r="R27" s="264"/>
      <c r="U27" s="63" t="str">
        <f>IF(COUNTIF(V27:X27,"-")=COUNTA(V27:X27),"-",SUM(V27:X27))</f>
        <v>-</v>
      </c>
      <c r="V27" s="63" t="s">
        <v>169</v>
      </c>
      <c r="W27" s="63" t="s">
        <v>169</v>
      </c>
      <c r="X27" s="63" t="s">
        <v>169</v>
      </c>
    </row>
    <row r="28" spans="1:24" ht="15.9" customHeight="1" x14ac:dyDescent="0.2">
      <c r="A28" s="12" t="s">
        <v>194</v>
      </c>
      <c r="B28" s="174"/>
      <c r="C28" s="183"/>
      <c r="D28" s="71" t="s">
        <v>50</v>
      </c>
      <c r="E28" s="71"/>
      <c r="F28" s="71"/>
      <c r="G28" s="83"/>
      <c r="H28" s="83"/>
      <c r="I28" s="83"/>
      <c r="J28" s="71"/>
      <c r="K28" s="72" t="s">
        <v>169</v>
      </c>
      <c r="L28" s="73"/>
      <c r="M28" s="72" t="s">
        <v>169</v>
      </c>
      <c r="N28" s="84"/>
      <c r="O28" s="72" t="s">
        <v>169</v>
      </c>
      <c r="P28" s="74"/>
      <c r="Q28" s="262"/>
      <c r="R28" s="263"/>
      <c r="S28" s="185"/>
      <c r="U28" s="63" t="str">
        <f>IF(COUNTIF(V28:X28,"-")=COUNTA(V28:X28),"-",SUM(V28:X28))</f>
        <v>-</v>
      </c>
      <c r="V28" s="63" t="s">
        <v>169</v>
      </c>
      <c r="W28" s="63" t="s">
        <v>169</v>
      </c>
      <c r="X28" s="63" t="s">
        <v>169</v>
      </c>
    </row>
    <row r="29" spans="1:24" ht="15.9" customHeight="1" thickBot="1" x14ac:dyDescent="0.25">
      <c r="A29" s="12" t="s">
        <v>195</v>
      </c>
      <c r="B29" s="174"/>
      <c r="C29" s="186"/>
      <c r="D29" s="85" t="s">
        <v>196</v>
      </c>
      <c r="E29" s="85"/>
      <c r="F29" s="86"/>
      <c r="G29" s="86"/>
      <c r="H29" s="87"/>
      <c r="I29" s="86"/>
      <c r="J29" s="85"/>
      <c r="K29" s="88">
        <v>-885912165</v>
      </c>
      <c r="L29" s="89"/>
      <c r="M29" s="88">
        <v>-1585644720</v>
      </c>
      <c r="N29" s="90"/>
      <c r="O29" s="88">
        <v>699732555</v>
      </c>
      <c r="P29" s="91"/>
      <c r="Q29" s="92" t="e">
        <f>IF(AND(Q20="-",COUNTIF(#REF!,"-")=COUNTA(#REF!)),"-",SUM(Q20,#REF!))</f>
        <v>#REF!</v>
      </c>
      <c r="R29" s="91"/>
      <c r="S29" s="185"/>
      <c r="U29" s="63" t="str">
        <f>IF(COUNTIF(V29:X29,"-")=COUNTA(V29:X29),"-",SUM(V29:X29))</f>
        <v>-</v>
      </c>
      <c r="V29" s="63" t="str">
        <f>IF(AND(V21="-",COUNTIF(V26:V27,"-")=COUNTA(V26:V27),V28="-"),"-",SUM(V21,V26:V27,V28))</f>
        <v>-</v>
      </c>
      <c r="W29" s="63" t="str">
        <f>IF(AND(W20="-",W21="-",COUNTIF(W26:W27,"-")=COUNTA(W26:W27),W28="-"),"-",SUM(W20,W21,W26:W27,W28))</f>
        <v>-</v>
      </c>
      <c r="X29" s="63" t="s">
        <v>169</v>
      </c>
    </row>
    <row r="30" spans="1:24" ht="15.9" customHeight="1" thickBot="1" x14ac:dyDescent="0.25">
      <c r="A30" s="12" t="s">
        <v>197</v>
      </c>
      <c r="B30" s="174"/>
      <c r="C30" s="187" t="s">
        <v>198</v>
      </c>
      <c r="D30" s="93"/>
      <c r="E30" s="93"/>
      <c r="F30" s="93"/>
      <c r="G30" s="94"/>
      <c r="H30" s="94"/>
      <c r="I30" s="94"/>
      <c r="J30" s="93"/>
      <c r="K30" s="95">
        <v>142857373391</v>
      </c>
      <c r="L30" s="96"/>
      <c r="M30" s="95">
        <v>198104206054</v>
      </c>
      <c r="N30" s="97"/>
      <c r="O30" s="95">
        <v>-55246832663</v>
      </c>
      <c r="P30" s="98"/>
      <c r="Q30" s="99" t="e">
        <f>IF(AND(Q15="-",Q29="-"),"-",SUM(Q15,Q29))</f>
        <v>#REF!</v>
      </c>
      <c r="R30" s="98"/>
      <c r="S30" s="185"/>
      <c r="U30" s="63" t="str">
        <f>IF(COUNTIF(V30:X30,"-")=COUNTA(V30:X30),"-",SUM(V30:X30))</f>
        <v>-</v>
      </c>
      <c r="V30" s="63" t="s">
        <v>169</v>
      </c>
      <c r="W30" s="63" t="s">
        <v>169</v>
      </c>
      <c r="X30" s="63" t="s">
        <v>169</v>
      </c>
    </row>
    <row r="31" spans="1:24" ht="6.75" customHeight="1" x14ac:dyDescent="0.2">
      <c r="B31" s="174"/>
      <c r="C31" s="100"/>
      <c r="D31" s="101"/>
      <c r="E31" s="101"/>
      <c r="F31" s="101"/>
      <c r="G31" s="101"/>
      <c r="H31" s="101"/>
      <c r="I31" s="101"/>
      <c r="J31" s="101"/>
      <c r="K31" s="174"/>
      <c r="L31" s="174"/>
      <c r="M31" s="174"/>
      <c r="N31" s="174"/>
      <c r="O31" s="174"/>
      <c r="P31" s="174"/>
      <c r="Q31" s="174"/>
      <c r="R31" s="176"/>
      <c r="S31" s="185"/>
    </row>
    <row r="32" spans="1:24" ht="15.6" customHeight="1" x14ac:dyDescent="0.2">
      <c r="B32" s="174"/>
      <c r="C32" s="102"/>
      <c r="D32" s="48" t="s">
        <v>161</v>
      </c>
      <c r="F32" s="180"/>
      <c r="G32" s="188"/>
      <c r="H32" s="180"/>
      <c r="I32" s="180"/>
      <c r="J32" s="102"/>
      <c r="K32" s="174"/>
      <c r="L32" s="174"/>
      <c r="M32" s="174"/>
      <c r="N32" s="174"/>
      <c r="O32" s="174"/>
      <c r="P32" s="174"/>
      <c r="Q32" s="174"/>
      <c r="R32" s="176"/>
      <c r="S32" s="185"/>
    </row>
  </sheetData>
  <sheetProtection sheet="1" objects="1" scenarios="1"/>
  <mergeCells count="28">
    <mergeCell ref="Q28:R28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4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B1" zoomScale="85" zoomScaleNormal="85" zoomScaleSheetLayoutView="100" workbookViewId="0">
      <selection activeCell="B1" sqref="B1"/>
    </sheetView>
  </sheetViews>
  <sheetFormatPr defaultColWidth="9" defaultRowHeight="13.2" x14ac:dyDescent="0.2"/>
  <cols>
    <col min="1" max="1" width="9" style="189" hidden="1" customWidth="1"/>
    <col min="2" max="2" width="0.6640625" style="173" customWidth="1"/>
    <col min="3" max="3" width="1.21875" style="190" customWidth="1"/>
    <col min="4" max="12" width="2.109375" style="190" customWidth="1"/>
    <col min="13" max="13" width="18.33203125" style="190" customWidth="1"/>
    <col min="14" max="14" width="21.6640625" style="190" bestFit="1" customWidth="1"/>
    <col min="15" max="15" width="2.44140625" style="190" customWidth="1"/>
    <col min="16" max="16" width="0.6640625" style="190" customWidth="1"/>
    <col min="17" max="17" width="9" style="173" customWidth="1"/>
    <col min="18" max="18" width="9" style="173" hidden="1" customWidth="1"/>
    <col min="19" max="19" width="9" style="173" customWidth="1"/>
    <col min="20" max="16384" width="9" style="173"/>
  </cols>
  <sheetData>
    <row r="1" spans="1:16" x14ac:dyDescent="0.2">
      <c r="C1" s="190" t="s">
        <v>11</v>
      </c>
    </row>
    <row r="2" spans="1:16" x14ac:dyDescent="0.2">
      <c r="C2" s="190" t="s">
        <v>12</v>
      </c>
    </row>
    <row r="3" spans="1:16" x14ac:dyDescent="0.2">
      <c r="C3" s="190" t="s">
        <v>13</v>
      </c>
    </row>
    <row r="4" spans="1:16" x14ac:dyDescent="0.2">
      <c r="C4" s="190" t="s">
        <v>14</v>
      </c>
    </row>
    <row r="5" spans="1:16" x14ac:dyDescent="0.2">
      <c r="C5" s="190" t="s">
        <v>15</v>
      </c>
    </row>
    <row r="6" spans="1:16" x14ac:dyDescent="0.2">
      <c r="C6" s="190" t="s">
        <v>16</v>
      </c>
    </row>
    <row r="7" spans="1:16" x14ac:dyDescent="0.2">
      <c r="C7" s="190" t="s">
        <v>17</v>
      </c>
    </row>
    <row r="8" spans="1:16" x14ac:dyDescent="0.2">
      <c r="A8" s="14"/>
      <c r="C8" s="173"/>
      <c r="D8" s="173"/>
      <c r="E8" s="173"/>
      <c r="F8" s="173"/>
      <c r="G8" s="173"/>
      <c r="H8" s="173"/>
      <c r="I8" s="173"/>
      <c r="J8" s="16"/>
      <c r="K8" s="16"/>
      <c r="L8" s="16"/>
      <c r="M8" s="16"/>
      <c r="N8" s="16"/>
      <c r="O8" s="16"/>
      <c r="P8" s="191"/>
    </row>
    <row r="9" spans="1:16" ht="23.4" x14ac:dyDescent="0.2">
      <c r="C9" s="266" t="s">
        <v>199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103"/>
    </row>
    <row r="10" spans="1:16" ht="16.2" x14ac:dyDescent="0.2">
      <c r="C10" s="267" t="s">
        <v>391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103"/>
    </row>
    <row r="11" spans="1:16" ht="16.2" x14ac:dyDescent="0.2">
      <c r="C11" s="267" t="s">
        <v>392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103"/>
    </row>
    <row r="12" spans="1:16" ht="16.8" thickBot="1" x14ac:dyDescent="0.25">
      <c r="C12" s="192"/>
      <c r="D12" s="103"/>
      <c r="E12" s="103"/>
      <c r="F12" s="103"/>
      <c r="G12" s="103"/>
      <c r="H12" s="103"/>
      <c r="I12" s="103"/>
      <c r="J12" s="103"/>
      <c r="K12" s="103"/>
      <c r="L12" s="103"/>
      <c r="M12" s="193"/>
      <c r="N12" s="103"/>
      <c r="O12" s="193" t="s">
        <v>20</v>
      </c>
      <c r="P12" s="103"/>
    </row>
    <row r="13" spans="1:16" ht="16.8" thickBot="1" x14ac:dyDescent="0.25">
      <c r="A13" s="189" t="s">
        <v>21</v>
      </c>
      <c r="C13" s="268" t="s">
        <v>23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0" t="s">
        <v>24</v>
      </c>
      <c r="O13" s="271"/>
      <c r="P13" s="103"/>
    </row>
    <row r="14" spans="1:16" x14ac:dyDescent="0.2">
      <c r="A14" s="189" t="s">
        <v>200</v>
      </c>
      <c r="C14" s="194"/>
      <c r="D14" s="195" t="s">
        <v>201</v>
      </c>
      <c r="E14" s="195"/>
      <c r="F14" s="196"/>
      <c r="G14" s="195"/>
      <c r="H14" s="195"/>
      <c r="I14" s="195"/>
      <c r="J14" s="195"/>
      <c r="K14" s="196"/>
      <c r="L14" s="196"/>
      <c r="M14" s="196"/>
      <c r="N14" s="197">
        <v>37894645189</v>
      </c>
      <c r="O14" s="37"/>
      <c r="P14" s="104"/>
    </row>
    <row r="15" spans="1:16" x14ac:dyDescent="0.2">
      <c r="A15" s="189" t="s">
        <v>202</v>
      </c>
      <c r="C15" s="194"/>
      <c r="D15" s="195"/>
      <c r="E15" s="195" t="s">
        <v>203</v>
      </c>
      <c r="F15" s="195"/>
      <c r="G15" s="195"/>
      <c r="H15" s="195"/>
      <c r="I15" s="195"/>
      <c r="J15" s="195"/>
      <c r="K15" s="196"/>
      <c r="L15" s="196"/>
      <c r="M15" s="196"/>
      <c r="N15" s="197">
        <v>17618054273</v>
      </c>
      <c r="O15" s="31"/>
      <c r="P15" s="104"/>
    </row>
    <row r="16" spans="1:16" x14ac:dyDescent="0.2">
      <c r="A16" s="189" t="s">
        <v>204</v>
      </c>
      <c r="C16" s="194"/>
      <c r="D16" s="195"/>
      <c r="E16" s="195"/>
      <c r="F16" s="195" t="s">
        <v>205</v>
      </c>
      <c r="G16" s="195"/>
      <c r="H16" s="195"/>
      <c r="I16" s="195"/>
      <c r="J16" s="195"/>
      <c r="K16" s="196"/>
      <c r="L16" s="196"/>
      <c r="M16" s="196"/>
      <c r="N16" s="197">
        <v>5409257027</v>
      </c>
      <c r="O16" s="31"/>
      <c r="P16" s="104"/>
    </row>
    <row r="17" spans="1:16" x14ac:dyDescent="0.2">
      <c r="A17" s="189" t="s">
        <v>206</v>
      </c>
      <c r="C17" s="194"/>
      <c r="D17" s="195"/>
      <c r="E17" s="195"/>
      <c r="F17" s="195"/>
      <c r="G17" s="195" t="s">
        <v>207</v>
      </c>
      <c r="H17" s="195"/>
      <c r="I17" s="195"/>
      <c r="J17" s="195"/>
      <c r="K17" s="196"/>
      <c r="L17" s="196"/>
      <c r="M17" s="196"/>
      <c r="N17" s="197">
        <v>3905567605</v>
      </c>
      <c r="O17" s="31"/>
      <c r="P17" s="104"/>
    </row>
    <row r="18" spans="1:16" x14ac:dyDescent="0.2">
      <c r="A18" s="189" t="s">
        <v>208</v>
      </c>
      <c r="C18" s="194"/>
      <c r="D18" s="195"/>
      <c r="E18" s="195"/>
      <c r="F18" s="195"/>
      <c r="G18" s="195" t="s">
        <v>209</v>
      </c>
      <c r="H18" s="195"/>
      <c r="I18" s="195"/>
      <c r="J18" s="195"/>
      <c r="K18" s="196"/>
      <c r="L18" s="196"/>
      <c r="M18" s="196"/>
      <c r="N18" s="197">
        <v>286028000</v>
      </c>
      <c r="O18" s="31"/>
      <c r="P18" s="104"/>
    </row>
    <row r="19" spans="1:16" x14ac:dyDescent="0.2">
      <c r="A19" s="189" t="s">
        <v>210</v>
      </c>
      <c r="C19" s="194"/>
      <c r="D19" s="195"/>
      <c r="E19" s="195"/>
      <c r="F19" s="195"/>
      <c r="G19" s="195" t="s">
        <v>211</v>
      </c>
      <c r="H19" s="195"/>
      <c r="I19" s="195"/>
      <c r="J19" s="195"/>
      <c r="K19" s="196"/>
      <c r="L19" s="196"/>
      <c r="M19" s="196"/>
      <c r="N19" s="197">
        <v>188339947</v>
      </c>
      <c r="O19" s="31"/>
      <c r="P19" s="104"/>
    </row>
    <row r="20" spans="1:16" x14ac:dyDescent="0.2">
      <c r="A20" s="189" t="s">
        <v>212</v>
      </c>
      <c r="C20" s="194"/>
      <c r="D20" s="195"/>
      <c r="E20" s="195"/>
      <c r="F20" s="195"/>
      <c r="G20" s="195" t="s">
        <v>50</v>
      </c>
      <c r="H20" s="195"/>
      <c r="I20" s="195"/>
      <c r="J20" s="195"/>
      <c r="K20" s="196"/>
      <c r="L20" s="196"/>
      <c r="M20" s="196"/>
      <c r="N20" s="197">
        <v>1029321475</v>
      </c>
      <c r="O20" s="31"/>
      <c r="P20" s="104"/>
    </row>
    <row r="21" spans="1:16" x14ac:dyDescent="0.2">
      <c r="A21" s="189" t="s">
        <v>213</v>
      </c>
      <c r="C21" s="194"/>
      <c r="D21" s="195"/>
      <c r="E21" s="195"/>
      <c r="F21" s="195" t="s">
        <v>214</v>
      </c>
      <c r="G21" s="195"/>
      <c r="H21" s="195"/>
      <c r="I21" s="195"/>
      <c r="J21" s="195"/>
      <c r="K21" s="196"/>
      <c r="L21" s="196"/>
      <c r="M21" s="196"/>
      <c r="N21" s="197">
        <v>11612518655</v>
      </c>
      <c r="O21" s="31"/>
      <c r="P21" s="104"/>
    </row>
    <row r="22" spans="1:16" x14ac:dyDescent="0.2">
      <c r="A22" s="189" t="s">
        <v>215</v>
      </c>
      <c r="C22" s="194"/>
      <c r="D22" s="195"/>
      <c r="E22" s="195"/>
      <c r="F22" s="195"/>
      <c r="G22" s="195" t="s">
        <v>216</v>
      </c>
      <c r="H22" s="195"/>
      <c r="I22" s="195"/>
      <c r="J22" s="195"/>
      <c r="K22" s="196"/>
      <c r="L22" s="196"/>
      <c r="M22" s="196"/>
      <c r="N22" s="197">
        <v>5579536844</v>
      </c>
      <c r="O22" s="31"/>
      <c r="P22" s="104"/>
    </row>
    <row r="23" spans="1:16" x14ac:dyDescent="0.2">
      <c r="A23" s="189" t="s">
        <v>217</v>
      </c>
      <c r="C23" s="194"/>
      <c r="D23" s="195"/>
      <c r="E23" s="195"/>
      <c r="F23" s="195"/>
      <c r="G23" s="195" t="s">
        <v>218</v>
      </c>
      <c r="H23" s="195"/>
      <c r="I23" s="195"/>
      <c r="J23" s="195"/>
      <c r="K23" s="196"/>
      <c r="L23" s="196"/>
      <c r="M23" s="196"/>
      <c r="N23" s="197">
        <v>377774017</v>
      </c>
      <c r="O23" s="31"/>
      <c r="P23" s="104"/>
    </row>
    <row r="24" spans="1:16" x14ac:dyDescent="0.2">
      <c r="A24" s="189" t="s">
        <v>219</v>
      </c>
      <c r="C24" s="194"/>
      <c r="D24" s="195"/>
      <c r="E24" s="195"/>
      <c r="F24" s="195"/>
      <c r="G24" s="195" t="s">
        <v>220</v>
      </c>
      <c r="H24" s="195"/>
      <c r="I24" s="195"/>
      <c r="J24" s="195"/>
      <c r="K24" s="196"/>
      <c r="L24" s="196"/>
      <c r="M24" s="196"/>
      <c r="N24" s="197">
        <v>5651697013</v>
      </c>
      <c r="O24" s="31"/>
      <c r="P24" s="104"/>
    </row>
    <row r="25" spans="1:16" x14ac:dyDescent="0.2">
      <c r="A25" s="189" t="s">
        <v>221</v>
      </c>
      <c r="C25" s="194"/>
      <c r="D25" s="195"/>
      <c r="E25" s="195"/>
      <c r="F25" s="195"/>
      <c r="G25" s="195" t="s">
        <v>50</v>
      </c>
      <c r="H25" s="195"/>
      <c r="I25" s="195"/>
      <c r="J25" s="195"/>
      <c r="K25" s="196"/>
      <c r="L25" s="196"/>
      <c r="M25" s="196"/>
      <c r="N25" s="197">
        <v>3510781</v>
      </c>
      <c r="O25" s="31"/>
      <c r="P25" s="104"/>
    </row>
    <row r="26" spans="1:16" x14ac:dyDescent="0.2">
      <c r="A26" s="189" t="s">
        <v>222</v>
      </c>
      <c r="C26" s="194"/>
      <c r="D26" s="195"/>
      <c r="E26" s="195"/>
      <c r="F26" s="195" t="s">
        <v>223</v>
      </c>
      <c r="G26" s="195"/>
      <c r="H26" s="195"/>
      <c r="I26" s="195"/>
      <c r="J26" s="195"/>
      <c r="K26" s="196"/>
      <c r="L26" s="196"/>
      <c r="M26" s="196"/>
      <c r="N26" s="197">
        <v>596278591</v>
      </c>
      <c r="O26" s="31"/>
      <c r="P26" s="104"/>
    </row>
    <row r="27" spans="1:16" x14ac:dyDescent="0.2">
      <c r="A27" s="189" t="s">
        <v>224</v>
      </c>
      <c r="C27" s="194"/>
      <c r="D27" s="195"/>
      <c r="E27" s="195"/>
      <c r="F27" s="196"/>
      <c r="G27" s="196" t="s">
        <v>225</v>
      </c>
      <c r="H27" s="196"/>
      <c r="I27" s="195"/>
      <c r="J27" s="195"/>
      <c r="K27" s="196"/>
      <c r="L27" s="196"/>
      <c r="M27" s="196"/>
      <c r="N27" s="197">
        <v>302536786</v>
      </c>
      <c r="O27" s="31"/>
      <c r="P27" s="104"/>
    </row>
    <row r="28" spans="1:16" x14ac:dyDescent="0.2">
      <c r="A28" s="189" t="s">
        <v>226</v>
      </c>
      <c r="C28" s="194"/>
      <c r="D28" s="195"/>
      <c r="E28" s="195"/>
      <c r="F28" s="196"/>
      <c r="G28" s="195" t="s">
        <v>227</v>
      </c>
      <c r="H28" s="195"/>
      <c r="I28" s="195"/>
      <c r="J28" s="195"/>
      <c r="K28" s="196"/>
      <c r="L28" s="196"/>
      <c r="M28" s="196"/>
      <c r="N28" s="197">
        <v>62850503</v>
      </c>
      <c r="O28" s="31"/>
      <c r="P28" s="104"/>
    </row>
    <row r="29" spans="1:16" x14ac:dyDescent="0.2">
      <c r="A29" s="189" t="s">
        <v>228</v>
      </c>
      <c r="C29" s="194"/>
      <c r="D29" s="195"/>
      <c r="E29" s="195"/>
      <c r="F29" s="196"/>
      <c r="G29" s="195" t="s">
        <v>50</v>
      </c>
      <c r="H29" s="195"/>
      <c r="I29" s="195"/>
      <c r="J29" s="195"/>
      <c r="K29" s="196"/>
      <c r="L29" s="196"/>
      <c r="M29" s="196"/>
      <c r="N29" s="197">
        <v>230891302</v>
      </c>
      <c r="O29" s="31"/>
      <c r="P29" s="104"/>
    </row>
    <row r="30" spans="1:16" x14ac:dyDescent="0.2">
      <c r="A30" s="189" t="s">
        <v>229</v>
      </c>
      <c r="C30" s="194"/>
      <c r="D30" s="195"/>
      <c r="E30" s="196" t="s">
        <v>230</v>
      </c>
      <c r="F30" s="196"/>
      <c r="G30" s="195"/>
      <c r="H30" s="195"/>
      <c r="I30" s="195"/>
      <c r="J30" s="195"/>
      <c r="K30" s="196"/>
      <c r="L30" s="196"/>
      <c r="M30" s="196"/>
      <c r="N30" s="197">
        <v>20276590916</v>
      </c>
      <c r="O30" s="31"/>
      <c r="P30" s="104"/>
    </row>
    <row r="31" spans="1:16" x14ac:dyDescent="0.2">
      <c r="A31" s="189" t="s">
        <v>231</v>
      </c>
      <c r="C31" s="194"/>
      <c r="D31" s="195"/>
      <c r="E31" s="195"/>
      <c r="F31" s="195" t="s">
        <v>232</v>
      </c>
      <c r="G31" s="195"/>
      <c r="H31" s="195"/>
      <c r="I31" s="195"/>
      <c r="J31" s="195"/>
      <c r="K31" s="196"/>
      <c r="L31" s="196"/>
      <c r="M31" s="196"/>
      <c r="N31" s="197">
        <v>7092763172</v>
      </c>
      <c r="O31" s="31"/>
      <c r="P31" s="104"/>
    </row>
    <row r="32" spans="1:16" x14ac:dyDescent="0.2">
      <c r="A32" s="189" t="s">
        <v>233</v>
      </c>
      <c r="C32" s="194"/>
      <c r="D32" s="195"/>
      <c r="E32" s="195"/>
      <c r="F32" s="195" t="s">
        <v>234</v>
      </c>
      <c r="G32" s="195"/>
      <c r="H32" s="195"/>
      <c r="I32" s="195"/>
      <c r="J32" s="195"/>
      <c r="K32" s="196"/>
      <c r="L32" s="196"/>
      <c r="M32" s="196"/>
      <c r="N32" s="197">
        <v>10789266734</v>
      </c>
      <c r="O32" s="31"/>
      <c r="P32" s="104"/>
    </row>
    <row r="33" spans="1:16" x14ac:dyDescent="0.2">
      <c r="A33" s="189" t="s">
        <v>235</v>
      </c>
      <c r="C33" s="194"/>
      <c r="D33" s="195"/>
      <c r="E33" s="195"/>
      <c r="F33" s="195" t="s">
        <v>236</v>
      </c>
      <c r="G33" s="195"/>
      <c r="H33" s="195"/>
      <c r="I33" s="195"/>
      <c r="J33" s="195"/>
      <c r="K33" s="196"/>
      <c r="L33" s="196"/>
      <c r="M33" s="196"/>
      <c r="N33" s="197">
        <v>2359091561</v>
      </c>
      <c r="O33" s="31"/>
      <c r="P33" s="104"/>
    </row>
    <row r="34" spans="1:16" x14ac:dyDescent="0.2">
      <c r="A34" s="189" t="s">
        <v>237</v>
      </c>
      <c r="C34" s="194"/>
      <c r="D34" s="195"/>
      <c r="E34" s="195"/>
      <c r="F34" s="195" t="s">
        <v>50</v>
      </c>
      <c r="G34" s="195"/>
      <c r="H34" s="195"/>
      <c r="I34" s="195"/>
      <c r="J34" s="195"/>
      <c r="K34" s="196"/>
      <c r="L34" s="196"/>
      <c r="M34" s="196"/>
      <c r="N34" s="197">
        <v>35469449</v>
      </c>
      <c r="O34" s="31"/>
      <c r="P34" s="104"/>
    </row>
    <row r="35" spans="1:16" x14ac:dyDescent="0.2">
      <c r="A35" s="189" t="s">
        <v>238</v>
      </c>
      <c r="C35" s="194"/>
      <c r="D35" s="195" t="s">
        <v>239</v>
      </c>
      <c r="E35" s="195"/>
      <c r="F35" s="195"/>
      <c r="G35" s="195"/>
      <c r="H35" s="195"/>
      <c r="I35" s="195"/>
      <c r="J35" s="195"/>
      <c r="K35" s="196"/>
      <c r="L35" s="196"/>
      <c r="M35" s="196"/>
      <c r="N35" s="197">
        <v>2420602460</v>
      </c>
      <c r="O35" s="31"/>
      <c r="P35" s="104"/>
    </row>
    <row r="36" spans="1:16" x14ac:dyDescent="0.2">
      <c r="A36" s="189" t="s">
        <v>240</v>
      </c>
      <c r="C36" s="194"/>
      <c r="D36" s="195"/>
      <c r="E36" s="195" t="s">
        <v>241</v>
      </c>
      <c r="F36" s="195"/>
      <c r="G36" s="195"/>
      <c r="H36" s="195"/>
      <c r="I36" s="195"/>
      <c r="J36" s="195"/>
      <c r="K36" s="105"/>
      <c r="L36" s="105"/>
      <c r="M36" s="105"/>
      <c r="N36" s="197">
        <v>1456299575</v>
      </c>
      <c r="O36" s="31"/>
      <c r="P36" s="104"/>
    </row>
    <row r="37" spans="1:16" x14ac:dyDescent="0.2">
      <c r="A37" s="189" t="s">
        <v>242</v>
      </c>
      <c r="C37" s="194"/>
      <c r="D37" s="195"/>
      <c r="E37" s="195" t="s">
        <v>50</v>
      </c>
      <c r="F37" s="195"/>
      <c r="G37" s="196"/>
      <c r="H37" s="195"/>
      <c r="I37" s="195"/>
      <c r="J37" s="195"/>
      <c r="K37" s="105"/>
      <c r="L37" s="105"/>
      <c r="M37" s="105"/>
      <c r="N37" s="197">
        <v>964302885</v>
      </c>
      <c r="O37" s="31"/>
      <c r="P37" s="104"/>
    </row>
    <row r="38" spans="1:16" x14ac:dyDescent="0.2">
      <c r="A38" s="189" t="s">
        <v>243</v>
      </c>
      <c r="C38" s="198" t="s">
        <v>244</v>
      </c>
      <c r="D38" s="199"/>
      <c r="E38" s="199"/>
      <c r="F38" s="199"/>
      <c r="G38" s="199"/>
      <c r="H38" s="199"/>
      <c r="I38" s="199"/>
      <c r="J38" s="199"/>
      <c r="K38" s="200"/>
      <c r="L38" s="200"/>
      <c r="M38" s="200"/>
      <c r="N38" s="201">
        <v>-35474042729</v>
      </c>
      <c r="O38" s="106"/>
      <c r="P38" s="104"/>
    </row>
    <row r="39" spans="1:16" x14ac:dyDescent="0.2">
      <c r="A39" s="189" t="s">
        <v>245</v>
      </c>
      <c r="C39" s="194"/>
      <c r="D39" s="195" t="s">
        <v>246</v>
      </c>
      <c r="E39" s="195"/>
      <c r="F39" s="196"/>
      <c r="G39" s="195"/>
      <c r="H39" s="195"/>
      <c r="I39" s="195"/>
      <c r="J39" s="195"/>
      <c r="K39" s="196"/>
      <c r="L39" s="196"/>
      <c r="M39" s="196"/>
      <c r="N39" s="197">
        <v>1068361198</v>
      </c>
      <c r="O39" s="37"/>
      <c r="P39" s="104"/>
    </row>
    <row r="40" spans="1:16" x14ac:dyDescent="0.2">
      <c r="A40" s="189" t="s">
        <v>247</v>
      </c>
      <c r="C40" s="194"/>
      <c r="D40" s="195"/>
      <c r="E40" s="196" t="s">
        <v>248</v>
      </c>
      <c r="F40" s="196"/>
      <c r="G40" s="195"/>
      <c r="H40" s="195"/>
      <c r="I40" s="195"/>
      <c r="J40" s="195"/>
      <c r="K40" s="196"/>
      <c r="L40" s="196"/>
      <c r="M40" s="196"/>
      <c r="N40" s="197">
        <v>2313360</v>
      </c>
      <c r="O40" s="31"/>
      <c r="P40" s="104"/>
    </row>
    <row r="41" spans="1:16" x14ac:dyDescent="0.2">
      <c r="A41" s="189" t="s">
        <v>249</v>
      </c>
      <c r="C41" s="194"/>
      <c r="D41" s="195"/>
      <c r="E41" s="196" t="s">
        <v>250</v>
      </c>
      <c r="F41" s="196"/>
      <c r="G41" s="195"/>
      <c r="H41" s="195"/>
      <c r="I41" s="195"/>
      <c r="J41" s="195"/>
      <c r="K41" s="196"/>
      <c r="L41" s="196"/>
      <c r="M41" s="196"/>
      <c r="N41" s="197">
        <v>443764838</v>
      </c>
      <c r="O41" s="31"/>
      <c r="P41" s="104"/>
    </row>
    <row r="42" spans="1:16" x14ac:dyDescent="0.2">
      <c r="A42" s="189" t="s">
        <v>251</v>
      </c>
      <c r="C42" s="194"/>
      <c r="D42" s="195"/>
      <c r="E42" s="196" t="s">
        <v>252</v>
      </c>
      <c r="F42" s="196"/>
      <c r="G42" s="195"/>
      <c r="H42" s="196"/>
      <c r="I42" s="195"/>
      <c r="J42" s="195"/>
      <c r="K42" s="196"/>
      <c r="L42" s="196"/>
      <c r="M42" s="196"/>
      <c r="N42" s="197">
        <v>622283000</v>
      </c>
      <c r="O42" s="31"/>
      <c r="P42" s="104"/>
    </row>
    <row r="43" spans="1:16" x14ac:dyDescent="0.2">
      <c r="A43" s="189" t="s">
        <v>253</v>
      </c>
      <c r="C43" s="194"/>
      <c r="D43" s="195"/>
      <c r="E43" s="195" t="s">
        <v>254</v>
      </c>
      <c r="F43" s="195"/>
      <c r="G43" s="195"/>
      <c r="H43" s="195"/>
      <c r="I43" s="195"/>
      <c r="J43" s="195"/>
      <c r="K43" s="196"/>
      <c r="L43" s="196"/>
      <c r="M43" s="196"/>
      <c r="N43" s="197" t="s">
        <v>169</v>
      </c>
      <c r="O43" s="31"/>
      <c r="P43" s="104"/>
    </row>
    <row r="44" spans="1:16" x14ac:dyDescent="0.2">
      <c r="A44" s="189" t="s">
        <v>255</v>
      </c>
      <c r="C44" s="194"/>
      <c r="D44" s="195"/>
      <c r="E44" s="195" t="s">
        <v>50</v>
      </c>
      <c r="F44" s="195"/>
      <c r="G44" s="195"/>
      <c r="H44" s="195"/>
      <c r="I44" s="195"/>
      <c r="J44" s="195"/>
      <c r="K44" s="196"/>
      <c r="L44" s="196"/>
      <c r="M44" s="196"/>
      <c r="N44" s="197" t="s">
        <v>169</v>
      </c>
      <c r="O44" s="31"/>
      <c r="P44" s="104"/>
    </row>
    <row r="45" spans="1:16" x14ac:dyDescent="0.2">
      <c r="A45" s="189" t="s">
        <v>256</v>
      </c>
      <c r="C45" s="194"/>
      <c r="D45" s="195" t="s">
        <v>257</v>
      </c>
      <c r="E45" s="195"/>
      <c r="F45" s="195"/>
      <c r="G45" s="195"/>
      <c r="H45" s="195"/>
      <c r="I45" s="195"/>
      <c r="J45" s="195"/>
      <c r="K45" s="105"/>
      <c r="L45" s="105"/>
      <c r="M45" s="105"/>
      <c r="N45" s="197">
        <v>98863893</v>
      </c>
      <c r="O45" s="37"/>
      <c r="P45" s="104"/>
    </row>
    <row r="46" spans="1:16" x14ac:dyDescent="0.2">
      <c r="A46" s="189" t="s">
        <v>258</v>
      </c>
      <c r="C46" s="194"/>
      <c r="D46" s="195"/>
      <c r="E46" s="195" t="s">
        <v>259</v>
      </c>
      <c r="F46" s="195"/>
      <c r="G46" s="195"/>
      <c r="H46" s="195"/>
      <c r="I46" s="195"/>
      <c r="J46" s="195"/>
      <c r="K46" s="105"/>
      <c r="L46" s="105"/>
      <c r="M46" s="105"/>
      <c r="N46" s="197">
        <v>98863893</v>
      </c>
      <c r="O46" s="31"/>
      <c r="P46" s="104"/>
    </row>
    <row r="47" spans="1:16" ht="13.8" thickBot="1" x14ac:dyDescent="0.25">
      <c r="A47" s="189" t="s">
        <v>260</v>
      </c>
      <c r="C47" s="194"/>
      <c r="D47" s="195"/>
      <c r="E47" s="195" t="s">
        <v>50</v>
      </c>
      <c r="F47" s="195"/>
      <c r="G47" s="195"/>
      <c r="H47" s="195"/>
      <c r="I47" s="195"/>
      <c r="J47" s="195"/>
      <c r="K47" s="105"/>
      <c r="L47" s="105"/>
      <c r="M47" s="105"/>
      <c r="N47" s="197" t="s">
        <v>169</v>
      </c>
      <c r="O47" s="31"/>
      <c r="P47" s="104"/>
    </row>
    <row r="48" spans="1:16" ht="13.8" thickBot="1" x14ac:dyDescent="0.25">
      <c r="A48" s="189" t="s">
        <v>261</v>
      </c>
      <c r="C48" s="202" t="s">
        <v>262</v>
      </c>
      <c r="D48" s="203"/>
      <c r="E48" s="203"/>
      <c r="F48" s="203"/>
      <c r="G48" s="203"/>
      <c r="H48" s="203"/>
      <c r="I48" s="203"/>
      <c r="J48" s="203"/>
      <c r="K48" s="107"/>
      <c r="L48" s="107"/>
      <c r="M48" s="107"/>
      <c r="N48" s="204">
        <v>-36443540034</v>
      </c>
      <c r="O48" s="46"/>
      <c r="P48" s="104"/>
    </row>
    <row r="49" spans="1:12" s="16" customFormat="1" ht="3.75" customHeight="1" x14ac:dyDescent="0.2">
      <c r="A49" s="205"/>
      <c r="C49" s="206"/>
      <c r="D49" s="206"/>
      <c r="E49" s="207"/>
      <c r="F49" s="207"/>
      <c r="G49" s="207"/>
      <c r="H49" s="207"/>
      <c r="I49" s="207"/>
      <c r="J49" s="108"/>
      <c r="K49" s="108"/>
      <c r="L49" s="108"/>
    </row>
    <row r="50" spans="1:12" s="16" customFormat="1" ht="15.6" customHeight="1" x14ac:dyDescent="0.2">
      <c r="A50" s="205"/>
      <c r="C50" s="109"/>
      <c r="D50" s="109" t="s">
        <v>161</v>
      </c>
      <c r="E50" s="208"/>
      <c r="F50" s="208"/>
      <c r="G50" s="208"/>
      <c r="H50" s="208"/>
      <c r="I50" s="208"/>
      <c r="J50" s="110"/>
      <c r="K50" s="110"/>
      <c r="L50" s="110"/>
    </row>
  </sheetData>
  <sheetProtection sheet="1" objects="1" scenarios="1"/>
  <mergeCells count="5">
    <mergeCell ref="C9:O9"/>
    <mergeCell ref="C10:O10"/>
    <mergeCell ref="C11:O11"/>
    <mergeCell ref="C13:M13"/>
    <mergeCell ref="N13:O13"/>
  </mergeCells>
  <phoneticPr fontId="4"/>
  <pageMargins left="0.7" right="0.7" top="0.39370078740157483" bottom="0.39370078740157483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opLeftCell="B1" zoomScale="85" zoomScaleNormal="85" workbookViewId="0">
      <selection activeCell="B1" sqref="B1"/>
    </sheetView>
  </sheetViews>
  <sheetFormatPr defaultColWidth="9" defaultRowHeight="13.2" x14ac:dyDescent="0.2"/>
  <cols>
    <col min="1" max="1" width="9" style="14" hidden="1" customWidth="1"/>
    <col min="2" max="2" width="0.77734375" style="16" customWidth="1"/>
    <col min="3" max="11" width="2.109375" style="16" customWidth="1"/>
    <col min="12" max="12" width="13.21875" style="16" customWidth="1"/>
    <col min="13" max="13" width="21.6640625" style="16" bestFit="1" customWidth="1"/>
    <col min="14" max="14" width="3" style="16" customWidth="1"/>
    <col min="15" max="15" width="0.77734375" style="173" customWidth="1"/>
    <col min="16" max="16" width="9" style="173" customWidth="1"/>
    <col min="17" max="17" width="9" style="173" hidden="1" customWidth="1"/>
    <col min="18" max="18" width="9" style="173" customWidth="1"/>
    <col min="19" max="16384" width="9" style="173"/>
  </cols>
  <sheetData>
    <row r="1" spans="1:14" x14ac:dyDescent="0.2">
      <c r="C1" s="16" t="s">
        <v>11</v>
      </c>
    </row>
    <row r="2" spans="1:14" x14ac:dyDescent="0.2">
      <c r="C2" s="16" t="s">
        <v>12</v>
      </c>
    </row>
    <row r="3" spans="1:14" x14ac:dyDescent="0.2">
      <c r="C3" s="16" t="s">
        <v>13</v>
      </c>
    </row>
    <row r="4" spans="1:14" x14ac:dyDescent="0.2">
      <c r="C4" s="16" t="s">
        <v>14</v>
      </c>
    </row>
    <row r="5" spans="1:14" x14ac:dyDescent="0.2">
      <c r="C5" s="16" t="s">
        <v>15</v>
      </c>
    </row>
    <row r="6" spans="1:14" x14ac:dyDescent="0.2">
      <c r="C6" s="16" t="s">
        <v>16</v>
      </c>
    </row>
    <row r="7" spans="1:14" x14ac:dyDescent="0.2">
      <c r="C7" s="16" t="s">
        <v>17</v>
      </c>
    </row>
    <row r="8" spans="1:14" s="191" customFormat="1" x14ac:dyDescent="0.2">
      <c r="A8" s="14"/>
      <c r="B8" s="111"/>
      <c r="C8" s="111"/>
      <c r="I8" s="104"/>
      <c r="J8" s="104"/>
      <c r="K8" s="104"/>
      <c r="L8" s="104"/>
      <c r="M8" s="104"/>
      <c r="N8" s="104"/>
    </row>
    <row r="9" spans="1:14" s="191" customFormat="1" ht="23.4" x14ac:dyDescent="0.2">
      <c r="A9" s="14"/>
      <c r="B9" s="112"/>
      <c r="C9" s="266" t="s">
        <v>263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0" spans="1:14" s="191" customFormat="1" ht="14.4" x14ac:dyDescent="0.2">
      <c r="A10" s="205"/>
      <c r="B10" s="113"/>
      <c r="C10" s="281" t="s">
        <v>391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</row>
    <row r="11" spans="1:14" s="191" customFormat="1" ht="14.4" x14ac:dyDescent="0.2">
      <c r="A11" s="205"/>
      <c r="B11" s="113"/>
      <c r="C11" s="281" t="s">
        <v>392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s="191" customFormat="1" ht="13.8" thickBot="1" x14ac:dyDescent="0.25">
      <c r="A12" s="205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 t="s">
        <v>20</v>
      </c>
    </row>
    <row r="13" spans="1:14" s="191" customFormat="1" x14ac:dyDescent="0.2">
      <c r="A13" s="205"/>
      <c r="B13" s="113"/>
      <c r="C13" s="282" t="s">
        <v>23</v>
      </c>
      <c r="D13" s="283"/>
      <c r="E13" s="283"/>
      <c r="F13" s="283"/>
      <c r="G13" s="283"/>
      <c r="H13" s="283"/>
      <c r="I13" s="283"/>
      <c r="J13" s="284"/>
      <c r="K13" s="284"/>
      <c r="L13" s="285"/>
      <c r="M13" s="289" t="s">
        <v>24</v>
      </c>
      <c r="N13" s="290"/>
    </row>
    <row r="14" spans="1:14" s="191" customFormat="1" ht="13.8" thickBot="1" x14ac:dyDescent="0.25">
      <c r="A14" s="205" t="s">
        <v>21</v>
      </c>
      <c r="B14" s="113"/>
      <c r="C14" s="286"/>
      <c r="D14" s="287"/>
      <c r="E14" s="287"/>
      <c r="F14" s="287"/>
      <c r="G14" s="287"/>
      <c r="H14" s="287"/>
      <c r="I14" s="287"/>
      <c r="J14" s="287"/>
      <c r="K14" s="287"/>
      <c r="L14" s="288"/>
      <c r="M14" s="291"/>
      <c r="N14" s="292"/>
    </row>
    <row r="15" spans="1:14" s="191" customFormat="1" x14ac:dyDescent="0.2">
      <c r="A15" s="116"/>
      <c r="B15" s="117"/>
      <c r="C15" s="209" t="s">
        <v>264</v>
      </c>
      <c r="D15" s="118"/>
      <c r="E15" s="118"/>
      <c r="F15" s="134"/>
      <c r="G15" s="134"/>
      <c r="H15" s="118"/>
      <c r="I15" s="134"/>
      <c r="J15" s="118"/>
      <c r="K15" s="118"/>
      <c r="L15" s="119"/>
      <c r="M15" s="120"/>
      <c r="N15" s="121"/>
    </row>
    <row r="16" spans="1:14" s="191" customFormat="1" x14ac:dyDescent="0.2">
      <c r="A16" s="14" t="s">
        <v>265</v>
      </c>
      <c r="B16" s="104"/>
      <c r="C16" s="210"/>
      <c r="D16" s="114" t="s">
        <v>266</v>
      </c>
      <c r="E16" s="114"/>
      <c r="F16" s="131"/>
      <c r="G16" s="131"/>
      <c r="H16" s="114"/>
      <c r="I16" s="131"/>
      <c r="J16" s="114"/>
      <c r="K16" s="114"/>
      <c r="L16" s="122"/>
      <c r="M16" s="29">
        <v>32694486330</v>
      </c>
      <c r="N16" s="123"/>
    </row>
    <row r="17" spans="1:14" s="191" customFormat="1" x14ac:dyDescent="0.2">
      <c r="A17" s="14" t="s">
        <v>267</v>
      </c>
      <c r="B17" s="104"/>
      <c r="C17" s="210"/>
      <c r="D17" s="114"/>
      <c r="E17" s="114" t="s">
        <v>268</v>
      </c>
      <c r="F17" s="131"/>
      <c r="G17" s="131"/>
      <c r="H17" s="131"/>
      <c r="I17" s="131"/>
      <c r="J17" s="114"/>
      <c r="K17" s="114"/>
      <c r="L17" s="122"/>
      <c r="M17" s="29">
        <v>12417895414</v>
      </c>
      <c r="N17" s="123"/>
    </row>
    <row r="18" spans="1:14" s="191" customFormat="1" x14ac:dyDescent="0.2">
      <c r="A18" s="14" t="s">
        <v>269</v>
      </c>
      <c r="B18" s="104"/>
      <c r="C18" s="210"/>
      <c r="D18" s="114"/>
      <c r="E18" s="114"/>
      <c r="F18" s="131" t="s">
        <v>270</v>
      </c>
      <c r="G18" s="131"/>
      <c r="H18" s="131"/>
      <c r="I18" s="131"/>
      <c r="J18" s="114"/>
      <c r="K18" s="114"/>
      <c r="L18" s="122"/>
      <c r="M18" s="29">
        <v>5991660027</v>
      </c>
      <c r="N18" s="123"/>
    </row>
    <row r="19" spans="1:14" s="191" customFormat="1" x14ac:dyDescent="0.2">
      <c r="A19" s="14" t="s">
        <v>271</v>
      </c>
      <c r="B19" s="104"/>
      <c r="C19" s="210"/>
      <c r="D19" s="114"/>
      <c r="E19" s="114"/>
      <c r="F19" s="131" t="s">
        <v>272</v>
      </c>
      <c r="G19" s="131"/>
      <c r="H19" s="131"/>
      <c r="I19" s="131"/>
      <c r="J19" s="114"/>
      <c r="K19" s="114"/>
      <c r="L19" s="122"/>
      <c r="M19" s="29">
        <v>5922662146</v>
      </c>
      <c r="N19" s="123"/>
    </row>
    <row r="20" spans="1:14" s="191" customFormat="1" x14ac:dyDescent="0.2">
      <c r="A20" s="14" t="s">
        <v>273</v>
      </c>
      <c r="B20" s="104"/>
      <c r="C20" s="124"/>
      <c r="D20" s="114"/>
      <c r="E20" s="114"/>
      <c r="F20" s="114" t="s">
        <v>274</v>
      </c>
      <c r="G20" s="114"/>
      <c r="H20" s="114"/>
      <c r="I20" s="114"/>
      <c r="J20" s="114"/>
      <c r="K20" s="114"/>
      <c r="L20" s="122"/>
      <c r="M20" s="29">
        <v>302536786</v>
      </c>
      <c r="N20" s="123"/>
    </row>
    <row r="21" spans="1:14" s="191" customFormat="1" x14ac:dyDescent="0.2">
      <c r="A21" s="14" t="s">
        <v>275</v>
      </c>
      <c r="B21" s="104"/>
      <c r="C21" s="124"/>
      <c r="D21" s="114"/>
      <c r="E21" s="114"/>
      <c r="F21" s="114" t="s">
        <v>276</v>
      </c>
      <c r="G21" s="114"/>
      <c r="H21" s="114"/>
      <c r="I21" s="114"/>
      <c r="J21" s="114"/>
      <c r="K21" s="114"/>
      <c r="L21" s="122"/>
      <c r="M21" s="29">
        <v>201036455</v>
      </c>
      <c r="N21" s="123"/>
    </row>
    <row r="22" spans="1:14" s="191" customFormat="1" x14ac:dyDescent="0.2">
      <c r="A22" s="14" t="s">
        <v>277</v>
      </c>
      <c r="B22" s="104"/>
      <c r="C22" s="124"/>
      <c r="D22" s="114"/>
      <c r="E22" s="114" t="s">
        <v>278</v>
      </c>
      <c r="F22" s="114"/>
      <c r="G22" s="114"/>
      <c r="H22" s="114"/>
      <c r="I22" s="114"/>
      <c r="J22" s="114"/>
      <c r="K22" s="114"/>
      <c r="L22" s="122"/>
      <c r="M22" s="29">
        <v>20276590916</v>
      </c>
      <c r="N22" s="123"/>
    </row>
    <row r="23" spans="1:14" s="191" customFormat="1" x14ac:dyDescent="0.2">
      <c r="A23" s="14" t="s">
        <v>279</v>
      </c>
      <c r="B23" s="104"/>
      <c r="C23" s="124"/>
      <c r="D23" s="114"/>
      <c r="E23" s="114"/>
      <c r="F23" s="114" t="s">
        <v>280</v>
      </c>
      <c r="G23" s="114"/>
      <c r="H23" s="114"/>
      <c r="I23" s="114"/>
      <c r="J23" s="114"/>
      <c r="K23" s="114"/>
      <c r="L23" s="122"/>
      <c r="M23" s="29">
        <v>7092763172</v>
      </c>
      <c r="N23" s="123"/>
    </row>
    <row r="24" spans="1:14" s="191" customFormat="1" x14ac:dyDescent="0.2">
      <c r="A24" s="14" t="s">
        <v>281</v>
      </c>
      <c r="B24" s="104"/>
      <c r="C24" s="124"/>
      <c r="D24" s="114"/>
      <c r="E24" s="114"/>
      <c r="F24" s="114" t="s">
        <v>282</v>
      </c>
      <c r="G24" s="114"/>
      <c r="H24" s="114"/>
      <c r="I24" s="114"/>
      <c r="J24" s="114"/>
      <c r="K24" s="114"/>
      <c r="L24" s="122"/>
      <c r="M24" s="29">
        <v>10789266734</v>
      </c>
      <c r="N24" s="123"/>
    </row>
    <row r="25" spans="1:14" s="191" customFormat="1" x14ac:dyDescent="0.2">
      <c r="A25" s="14" t="s">
        <v>283</v>
      </c>
      <c r="B25" s="104"/>
      <c r="C25" s="124"/>
      <c r="D25" s="114"/>
      <c r="E25" s="114"/>
      <c r="F25" s="114" t="s">
        <v>284</v>
      </c>
      <c r="G25" s="114"/>
      <c r="H25" s="114"/>
      <c r="I25" s="114"/>
      <c r="J25" s="114"/>
      <c r="K25" s="114"/>
      <c r="L25" s="122"/>
      <c r="M25" s="29">
        <v>2359091561</v>
      </c>
      <c r="N25" s="123"/>
    </row>
    <row r="26" spans="1:14" s="191" customFormat="1" x14ac:dyDescent="0.2">
      <c r="A26" s="14" t="s">
        <v>285</v>
      </c>
      <c r="B26" s="104"/>
      <c r="C26" s="124"/>
      <c r="D26" s="114"/>
      <c r="E26" s="211"/>
      <c r="F26" s="114" t="s">
        <v>276</v>
      </c>
      <c r="G26" s="114"/>
      <c r="H26" s="114"/>
      <c r="I26" s="114"/>
      <c r="J26" s="114"/>
      <c r="K26" s="114"/>
      <c r="L26" s="122"/>
      <c r="M26" s="29">
        <v>35469449</v>
      </c>
      <c r="N26" s="123"/>
    </row>
    <row r="27" spans="1:14" s="191" customFormat="1" x14ac:dyDescent="0.2">
      <c r="A27" s="14" t="s">
        <v>286</v>
      </c>
      <c r="B27" s="104"/>
      <c r="C27" s="124"/>
      <c r="D27" s="114" t="s">
        <v>287</v>
      </c>
      <c r="E27" s="211"/>
      <c r="F27" s="114"/>
      <c r="G27" s="114"/>
      <c r="H27" s="114"/>
      <c r="I27" s="114"/>
      <c r="J27" s="114"/>
      <c r="K27" s="114"/>
      <c r="L27" s="122"/>
      <c r="M27" s="29">
        <v>36425425515</v>
      </c>
      <c r="N27" s="123"/>
    </row>
    <row r="28" spans="1:14" s="191" customFormat="1" x14ac:dyDescent="0.2">
      <c r="A28" s="14" t="s">
        <v>288</v>
      </c>
      <c r="B28" s="104"/>
      <c r="C28" s="124"/>
      <c r="D28" s="114"/>
      <c r="E28" s="211" t="s">
        <v>289</v>
      </c>
      <c r="F28" s="114"/>
      <c r="G28" s="114"/>
      <c r="H28" s="114"/>
      <c r="I28" s="114"/>
      <c r="J28" s="114"/>
      <c r="K28" s="114"/>
      <c r="L28" s="122"/>
      <c r="M28" s="29">
        <v>24420844749</v>
      </c>
      <c r="N28" s="123"/>
    </row>
    <row r="29" spans="1:14" s="191" customFormat="1" x14ac:dyDescent="0.2">
      <c r="A29" s="14" t="s">
        <v>290</v>
      </c>
      <c r="B29" s="104"/>
      <c r="C29" s="124"/>
      <c r="D29" s="114"/>
      <c r="E29" s="211" t="s">
        <v>291</v>
      </c>
      <c r="F29" s="114"/>
      <c r="G29" s="114"/>
      <c r="H29" s="114"/>
      <c r="I29" s="114"/>
      <c r="J29" s="114"/>
      <c r="K29" s="114"/>
      <c r="L29" s="122"/>
      <c r="M29" s="29">
        <v>9597061485</v>
      </c>
      <c r="N29" s="123"/>
    </row>
    <row r="30" spans="1:14" s="191" customFormat="1" x14ac:dyDescent="0.2">
      <c r="A30" s="14" t="s">
        <v>292</v>
      </c>
      <c r="B30" s="104"/>
      <c r="C30" s="124"/>
      <c r="D30" s="114"/>
      <c r="E30" s="211" t="s">
        <v>293</v>
      </c>
      <c r="F30" s="114"/>
      <c r="G30" s="114"/>
      <c r="H30" s="114"/>
      <c r="I30" s="114"/>
      <c r="J30" s="114"/>
      <c r="K30" s="114"/>
      <c r="L30" s="122"/>
      <c r="M30" s="29">
        <v>1456245643</v>
      </c>
      <c r="N30" s="123"/>
    </row>
    <row r="31" spans="1:14" s="191" customFormat="1" x14ac:dyDescent="0.2">
      <c r="A31" s="14" t="s">
        <v>294</v>
      </c>
      <c r="B31" s="104"/>
      <c r="C31" s="124"/>
      <c r="D31" s="114"/>
      <c r="E31" s="211" t="s">
        <v>295</v>
      </c>
      <c r="F31" s="114"/>
      <c r="G31" s="114"/>
      <c r="H31" s="114"/>
      <c r="I31" s="211"/>
      <c r="J31" s="114"/>
      <c r="K31" s="114"/>
      <c r="L31" s="122"/>
      <c r="M31" s="29">
        <v>951273638</v>
      </c>
      <c r="N31" s="123"/>
    </row>
    <row r="32" spans="1:14" s="191" customFormat="1" x14ac:dyDescent="0.2">
      <c r="A32" s="14" t="s">
        <v>296</v>
      </c>
      <c r="B32" s="104"/>
      <c r="C32" s="124"/>
      <c r="D32" s="114" t="s">
        <v>297</v>
      </c>
      <c r="E32" s="211"/>
      <c r="F32" s="114"/>
      <c r="G32" s="114"/>
      <c r="H32" s="114"/>
      <c r="I32" s="211"/>
      <c r="J32" s="114"/>
      <c r="K32" s="114"/>
      <c r="L32" s="122"/>
      <c r="M32" s="29">
        <v>2313360</v>
      </c>
      <c r="N32" s="123"/>
    </row>
    <row r="33" spans="1:14" s="191" customFormat="1" x14ac:dyDescent="0.2">
      <c r="A33" s="14" t="s">
        <v>298</v>
      </c>
      <c r="B33" s="104"/>
      <c r="C33" s="124"/>
      <c r="D33" s="114"/>
      <c r="E33" s="211" t="s">
        <v>299</v>
      </c>
      <c r="F33" s="114"/>
      <c r="G33" s="114"/>
      <c r="H33" s="114"/>
      <c r="I33" s="114"/>
      <c r="J33" s="114"/>
      <c r="K33" s="114"/>
      <c r="L33" s="122"/>
      <c r="M33" s="29">
        <v>2313360</v>
      </c>
      <c r="N33" s="123"/>
    </row>
    <row r="34" spans="1:14" s="191" customFormat="1" x14ac:dyDescent="0.2">
      <c r="A34" s="14" t="s">
        <v>300</v>
      </c>
      <c r="B34" s="104"/>
      <c r="C34" s="124"/>
      <c r="D34" s="114"/>
      <c r="E34" s="211" t="s">
        <v>276</v>
      </c>
      <c r="F34" s="114"/>
      <c r="G34" s="114"/>
      <c r="H34" s="114"/>
      <c r="I34" s="114"/>
      <c r="J34" s="114"/>
      <c r="K34" s="114"/>
      <c r="L34" s="122"/>
      <c r="M34" s="29" t="s">
        <v>169</v>
      </c>
      <c r="N34" s="123"/>
    </row>
    <row r="35" spans="1:14" s="191" customFormat="1" x14ac:dyDescent="0.2">
      <c r="A35" s="14" t="s">
        <v>301</v>
      </c>
      <c r="B35" s="104"/>
      <c r="C35" s="124"/>
      <c r="D35" s="114" t="s">
        <v>302</v>
      </c>
      <c r="E35" s="211"/>
      <c r="F35" s="114"/>
      <c r="G35" s="114"/>
      <c r="H35" s="114"/>
      <c r="I35" s="114"/>
      <c r="J35" s="114"/>
      <c r="K35" s="114"/>
      <c r="L35" s="122"/>
      <c r="M35" s="29" t="s">
        <v>169</v>
      </c>
      <c r="N35" s="123"/>
    </row>
    <row r="36" spans="1:14" s="191" customFormat="1" x14ac:dyDescent="0.2">
      <c r="A36" s="14" t="s">
        <v>303</v>
      </c>
      <c r="B36" s="104"/>
      <c r="C36" s="125" t="s">
        <v>304</v>
      </c>
      <c r="D36" s="126"/>
      <c r="E36" s="212"/>
      <c r="F36" s="126"/>
      <c r="G36" s="126"/>
      <c r="H36" s="126"/>
      <c r="I36" s="126"/>
      <c r="J36" s="126"/>
      <c r="K36" s="126"/>
      <c r="L36" s="127"/>
      <c r="M36" s="34">
        <v>3728625825</v>
      </c>
      <c r="N36" s="128"/>
    </row>
    <row r="37" spans="1:14" s="191" customFormat="1" x14ac:dyDescent="0.2">
      <c r="A37" s="14"/>
      <c r="B37" s="104"/>
      <c r="C37" s="124" t="s">
        <v>305</v>
      </c>
      <c r="D37" s="114"/>
      <c r="E37" s="211"/>
      <c r="F37" s="114"/>
      <c r="G37" s="114"/>
      <c r="H37" s="114"/>
      <c r="I37" s="211"/>
      <c r="J37" s="114"/>
      <c r="K37" s="114"/>
      <c r="L37" s="122"/>
      <c r="M37" s="129"/>
      <c r="N37" s="123"/>
    </row>
    <row r="38" spans="1:14" s="191" customFormat="1" x14ac:dyDescent="0.2">
      <c r="A38" s="14" t="s">
        <v>306</v>
      </c>
      <c r="B38" s="104"/>
      <c r="C38" s="124"/>
      <c r="D38" s="114" t="s">
        <v>307</v>
      </c>
      <c r="E38" s="211"/>
      <c r="F38" s="114"/>
      <c r="G38" s="114"/>
      <c r="H38" s="114"/>
      <c r="I38" s="114"/>
      <c r="J38" s="114"/>
      <c r="K38" s="114"/>
      <c r="L38" s="122"/>
      <c r="M38" s="29">
        <v>8315512607</v>
      </c>
      <c r="N38" s="123"/>
    </row>
    <row r="39" spans="1:14" s="191" customFormat="1" x14ac:dyDescent="0.2">
      <c r="A39" s="14" t="s">
        <v>308</v>
      </c>
      <c r="B39" s="104"/>
      <c r="C39" s="124"/>
      <c r="D39" s="114"/>
      <c r="E39" s="211" t="s">
        <v>309</v>
      </c>
      <c r="F39" s="114"/>
      <c r="G39" s="114"/>
      <c r="H39" s="114"/>
      <c r="I39" s="114"/>
      <c r="J39" s="114"/>
      <c r="K39" s="114"/>
      <c r="L39" s="122"/>
      <c r="M39" s="29">
        <v>5052807674</v>
      </c>
      <c r="N39" s="123"/>
    </row>
    <row r="40" spans="1:14" s="191" customFormat="1" x14ac:dyDescent="0.2">
      <c r="A40" s="14" t="s">
        <v>310</v>
      </c>
      <c r="B40" s="104"/>
      <c r="C40" s="124"/>
      <c r="D40" s="114"/>
      <c r="E40" s="211" t="s">
        <v>311</v>
      </c>
      <c r="F40" s="114"/>
      <c r="G40" s="114"/>
      <c r="H40" s="114"/>
      <c r="I40" s="114"/>
      <c r="J40" s="114"/>
      <c r="K40" s="114"/>
      <c r="L40" s="122"/>
      <c r="M40" s="29">
        <v>1391003738</v>
      </c>
      <c r="N40" s="123"/>
    </row>
    <row r="41" spans="1:14" s="191" customFormat="1" x14ac:dyDescent="0.2">
      <c r="A41" s="14" t="s">
        <v>312</v>
      </c>
      <c r="B41" s="104"/>
      <c r="C41" s="124"/>
      <c r="D41" s="114"/>
      <c r="E41" s="211" t="s">
        <v>313</v>
      </c>
      <c r="F41" s="114"/>
      <c r="G41" s="114"/>
      <c r="H41" s="114"/>
      <c r="I41" s="114"/>
      <c r="J41" s="114"/>
      <c r="K41" s="114"/>
      <c r="L41" s="122"/>
      <c r="M41" s="29">
        <v>639614000</v>
      </c>
      <c r="N41" s="123"/>
    </row>
    <row r="42" spans="1:14" s="191" customFormat="1" x14ac:dyDescent="0.2">
      <c r="A42" s="14" t="s">
        <v>314</v>
      </c>
      <c r="B42" s="104"/>
      <c r="C42" s="124"/>
      <c r="D42" s="114"/>
      <c r="E42" s="211" t="s">
        <v>315</v>
      </c>
      <c r="F42" s="114"/>
      <c r="G42" s="114"/>
      <c r="H42" s="114"/>
      <c r="I42" s="114"/>
      <c r="J42" s="114"/>
      <c r="K42" s="114"/>
      <c r="L42" s="122"/>
      <c r="M42" s="29">
        <v>1232087195</v>
      </c>
      <c r="N42" s="123"/>
    </row>
    <row r="43" spans="1:14" s="191" customFormat="1" x14ac:dyDescent="0.2">
      <c r="A43" s="14" t="s">
        <v>316</v>
      </c>
      <c r="B43" s="104"/>
      <c r="C43" s="124"/>
      <c r="D43" s="114"/>
      <c r="E43" s="211" t="s">
        <v>276</v>
      </c>
      <c r="F43" s="114"/>
      <c r="G43" s="114"/>
      <c r="H43" s="114"/>
      <c r="I43" s="114"/>
      <c r="J43" s="114"/>
      <c r="K43" s="114"/>
      <c r="L43" s="122"/>
      <c r="M43" s="29" t="s">
        <v>169</v>
      </c>
      <c r="N43" s="123"/>
    </row>
    <row r="44" spans="1:14" s="191" customFormat="1" x14ac:dyDescent="0.2">
      <c r="A44" s="14" t="s">
        <v>317</v>
      </c>
      <c r="B44" s="104"/>
      <c r="C44" s="124"/>
      <c r="D44" s="114" t="s">
        <v>318</v>
      </c>
      <c r="E44" s="211"/>
      <c r="F44" s="114"/>
      <c r="G44" s="114"/>
      <c r="H44" s="114"/>
      <c r="I44" s="211"/>
      <c r="J44" s="114"/>
      <c r="K44" s="114"/>
      <c r="L44" s="122"/>
      <c r="M44" s="29">
        <v>4495503831</v>
      </c>
      <c r="N44" s="123"/>
    </row>
    <row r="45" spans="1:14" s="191" customFormat="1" x14ac:dyDescent="0.2">
      <c r="A45" s="14" t="s">
        <v>319</v>
      </c>
      <c r="B45" s="104"/>
      <c r="C45" s="124"/>
      <c r="D45" s="114"/>
      <c r="E45" s="211" t="s">
        <v>291</v>
      </c>
      <c r="F45" s="114"/>
      <c r="G45" s="114"/>
      <c r="H45" s="114"/>
      <c r="I45" s="211"/>
      <c r="J45" s="114"/>
      <c r="K45" s="114"/>
      <c r="L45" s="122"/>
      <c r="M45" s="29">
        <v>1407964355</v>
      </c>
      <c r="N45" s="123"/>
    </row>
    <row r="46" spans="1:14" s="191" customFormat="1" x14ac:dyDescent="0.2">
      <c r="A46" s="14" t="s">
        <v>320</v>
      </c>
      <c r="B46" s="104"/>
      <c r="C46" s="124"/>
      <c r="D46" s="114"/>
      <c r="E46" s="211" t="s">
        <v>321</v>
      </c>
      <c r="F46" s="114"/>
      <c r="G46" s="114"/>
      <c r="H46" s="114"/>
      <c r="I46" s="211"/>
      <c r="J46" s="114"/>
      <c r="K46" s="114"/>
      <c r="L46" s="122"/>
      <c r="M46" s="29">
        <v>1637633326</v>
      </c>
      <c r="N46" s="123"/>
    </row>
    <row r="47" spans="1:14" s="191" customFormat="1" x14ac:dyDescent="0.2">
      <c r="A47" s="14" t="s">
        <v>322</v>
      </c>
      <c r="B47" s="104"/>
      <c r="C47" s="124"/>
      <c r="D47" s="114"/>
      <c r="E47" s="211" t="s">
        <v>323</v>
      </c>
      <c r="F47" s="114"/>
      <c r="G47" s="114"/>
      <c r="H47" s="114"/>
      <c r="I47" s="114"/>
      <c r="J47" s="114"/>
      <c r="K47" s="114"/>
      <c r="L47" s="122"/>
      <c r="M47" s="29">
        <v>1284597217</v>
      </c>
      <c r="N47" s="123"/>
    </row>
    <row r="48" spans="1:14" s="191" customFormat="1" x14ac:dyDescent="0.2">
      <c r="A48" s="14" t="s">
        <v>324</v>
      </c>
      <c r="B48" s="104"/>
      <c r="C48" s="124"/>
      <c r="D48" s="114"/>
      <c r="E48" s="211" t="s">
        <v>325</v>
      </c>
      <c r="F48" s="114"/>
      <c r="G48" s="114"/>
      <c r="H48" s="114"/>
      <c r="I48" s="114"/>
      <c r="J48" s="114"/>
      <c r="K48" s="114"/>
      <c r="L48" s="122"/>
      <c r="M48" s="29">
        <v>165308933</v>
      </c>
      <c r="N48" s="123"/>
    </row>
    <row r="49" spans="1:17" s="191" customFormat="1" x14ac:dyDescent="0.2">
      <c r="A49" s="14" t="s">
        <v>326</v>
      </c>
      <c r="B49" s="104"/>
      <c r="C49" s="124"/>
      <c r="D49" s="114"/>
      <c r="E49" s="211" t="s">
        <v>295</v>
      </c>
      <c r="F49" s="114"/>
      <c r="G49" s="114"/>
      <c r="H49" s="114"/>
      <c r="I49" s="114"/>
      <c r="J49" s="114"/>
      <c r="K49" s="114"/>
      <c r="L49" s="122"/>
      <c r="M49" s="29" t="s">
        <v>169</v>
      </c>
      <c r="N49" s="123"/>
    </row>
    <row r="50" spans="1:17" s="191" customFormat="1" x14ac:dyDescent="0.2">
      <c r="A50" s="14" t="s">
        <v>327</v>
      </c>
      <c r="B50" s="104"/>
      <c r="C50" s="125" t="s">
        <v>328</v>
      </c>
      <c r="D50" s="126"/>
      <c r="E50" s="212"/>
      <c r="F50" s="126"/>
      <c r="G50" s="126"/>
      <c r="H50" s="126"/>
      <c r="I50" s="126"/>
      <c r="J50" s="126"/>
      <c r="K50" s="126"/>
      <c r="L50" s="127"/>
      <c r="M50" s="34">
        <v>-3820008776</v>
      </c>
      <c r="N50" s="128"/>
    </row>
    <row r="51" spans="1:17" s="191" customFormat="1" x14ac:dyDescent="0.2">
      <c r="A51" s="14"/>
      <c r="B51" s="104"/>
      <c r="C51" s="124" t="s">
        <v>329</v>
      </c>
      <c r="D51" s="114"/>
      <c r="E51" s="211"/>
      <c r="F51" s="114"/>
      <c r="G51" s="114"/>
      <c r="H51" s="114"/>
      <c r="I51" s="114"/>
      <c r="J51" s="114"/>
      <c r="K51" s="114"/>
      <c r="L51" s="122"/>
      <c r="M51" s="129"/>
      <c r="N51" s="123"/>
    </row>
    <row r="52" spans="1:17" s="191" customFormat="1" x14ac:dyDescent="0.2">
      <c r="A52" s="14" t="s">
        <v>330</v>
      </c>
      <c r="B52" s="104"/>
      <c r="C52" s="124"/>
      <c r="D52" s="114" t="s">
        <v>331</v>
      </c>
      <c r="E52" s="211"/>
      <c r="F52" s="114"/>
      <c r="G52" s="114"/>
      <c r="H52" s="114"/>
      <c r="I52" s="114"/>
      <c r="J52" s="114"/>
      <c r="K52" s="114"/>
      <c r="L52" s="122"/>
      <c r="M52" s="29">
        <v>4920307979</v>
      </c>
      <c r="N52" s="123"/>
    </row>
    <row r="53" spans="1:17" s="191" customFormat="1" x14ac:dyDescent="0.2">
      <c r="A53" s="14" t="s">
        <v>332</v>
      </c>
      <c r="B53" s="104"/>
      <c r="C53" s="124"/>
      <c r="D53" s="114"/>
      <c r="E53" s="211" t="s">
        <v>333</v>
      </c>
      <c r="F53" s="114"/>
      <c r="G53" s="114"/>
      <c r="H53" s="114"/>
      <c r="I53" s="114"/>
      <c r="J53" s="114"/>
      <c r="K53" s="114"/>
      <c r="L53" s="122"/>
      <c r="M53" s="29">
        <v>4677315026</v>
      </c>
      <c r="N53" s="123"/>
    </row>
    <row r="54" spans="1:17" s="191" customFormat="1" x14ac:dyDescent="0.2">
      <c r="A54" s="14" t="s">
        <v>334</v>
      </c>
      <c r="B54" s="104"/>
      <c r="C54" s="124"/>
      <c r="D54" s="114"/>
      <c r="E54" s="211" t="s">
        <v>276</v>
      </c>
      <c r="F54" s="114"/>
      <c r="G54" s="114"/>
      <c r="H54" s="114"/>
      <c r="I54" s="114"/>
      <c r="J54" s="114"/>
      <c r="K54" s="114"/>
      <c r="L54" s="122"/>
      <c r="M54" s="29">
        <v>242992953</v>
      </c>
      <c r="N54" s="123"/>
    </row>
    <row r="55" spans="1:17" s="191" customFormat="1" x14ac:dyDescent="0.2">
      <c r="A55" s="14" t="s">
        <v>335</v>
      </c>
      <c r="B55" s="104"/>
      <c r="C55" s="124"/>
      <c r="D55" s="114" t="s">
        <v>336</v>
      </c>
      <c r="E55" s="211"/>
      <c r="F55" s="114"/>
      <c r="G55" s="114"/>
      <c r="H55" s="114"/>
      <c r="I55" s="114"/>
      <c r="J55" s="114"/>
      <c r="K55" s="114"/>
      <c r="L55" s="122"/>
      <c r="M55" s="29">
        <v>4986000000</v>
      </c>
      <c r="N55" s="123"/>
    </row>
    <row r="56" spans="1:17" s="191" customFormat="1" x14ac:dyDescent="0.2">
      <c r="A56" s="14" t="s">
        <v>337</v>
      </c>
      <c r="B56" s="104"/>
      <c r="C56" s="124"/>
      <c r="D56" s="114"/>
      <c r="E56" s="211" t="s">
        <v>338</v>
      </c>
      <c r="F56" s="114"/>
      <c r="G56" s="114"/>
      <c r="H56" s="114"/>
      <c r="I56" s="131"/>
      <c r="J56" s="114"/>
      <c r="K56" s="114"/>
      <c r="L56" s="122"/>
      <c r="M56" s="29">
        <v>4986000000</v>
      </c>
      <c r="N56" s="123"/>
    </row>
    <row r="57" spans="1:17" s="191" customFormat="1" x14ac:dyDescent="0.2">
      <c r="A57" s="14" t="s">
        <v>339</v>
      </c>
      <c r="B57" s="104"/>
      <c r="C57" s="124"/>
      <c r="D57" s="114"/>
      <c r="E57" s="211" t="s">
        <v>295</v>
      </c>
      <c r="F57" s="114"/>
      <c r="G57" s="114"/>
      <c r="H57" s="114"/>
      <c r="I57" s="131"/>
      <c r="J57" s="114"/>
      <c r="K57" s="114"/>
      <c r="L57" s="122"/>
      <c r="M57" s="29" t="s">
        <v>169</v>
      </c>
      <c r="N57" s="123"/>
    </row>
    <row r="58" spans="1:17" s="191" customFormat="1" x14ac:dyDescent="0.2">
      <c r="A58" s="14" t="s">
        <v>340</v>
      </c>
      <c r="B58" s="104"/>
      <c r="C58" s="125" t="s">
        <v>341</v>
      </c>
      <c r="D58" s="126"/>
      <c r="E58" s="212"/>
      <c r="F58" s="126"/>
      <c r="G58" s="126"/>
      <c r="H58" s="126"/>
      <c r="I58" s="130"/>
      <c r="J58" s="126"/>
      <c r="K58" s="126"/>
      <c r="L58" s="127"/>
      <c r="M58" s="34">
        <v>65692021</v>
      </c>
      <c r="N58" s="128"/>
    </row>
    <row r="59" spans="1:17" s="191" customFormat="1" x14ac:dyDescent="0.2">
      <c r="A59" s="14" t="s">
        <v>342</v>
      </c>
      <c r="B59" s="104"/>
      <c r="C59" s="293" t="s">
        <v>343</v>
      </c>
      <c r="D59" s="294"/>
      <c r="E59" s="294"/>
      <c r="F59" s="294"/>
      <c r="G59" s="294"/>
      <c r="H59" s="294"/>
      <c r="I59" s="294"/>
      <c r="J59" s="294"/>
      <c r="K59" s="294"/>
      <c r="L59" s="295"/>
      <c r="M59" s="34">
        <v>-25690930</v>
      </c>
      <c r="N59" s="128"/>
    </row>
    <row r="60" spans="1:17" s="191" customFormat="1" ht="13.8" thickBot="1" x14ac:dyDescent="0.25">
      <c r="A60" s="14" t="s">
        <v>344</v>
      </c>
      <c r="B60" s="104"/>
      <c r="C60" s="272" t="s">
        <v>345</v>
      </c>
      <c r="D60" s="273"/>
      <c r="E60" s="273"/>
      <c r="F60" s="273"/>
      <c r="G60" s="273"/>
      <c r="H60" s="273"/>
      <c r="I60" s="273"/>
      <c r="J60" s="273"/>
      <c r="K60" s="273"/>
      <c r="L60" s="274"/>
      <c r="M60" s="34">
        <v>895043578</v>
      </c>
      <c r="N60" s="128"/>
    </row>
    <row r="61" spans="1:17" s="191" customFormat="1" ht="13.8" hidden="1" thickBot="1" x14ac:dyDescent="0.25">
      <c r="A61" s="14">
        <v>4435000</v>
      </c>
      <c r="B61" s="104"/>
      <c r="C61" s="275" t="s">
        <v>346</v>
      </c>
      <c r="D61" s="276"/>
      <c r="E61" s="276"/>
      <c r="F61" s="276"/>
      <c r="G61" s="276"/>
      <c r="H61" s="276"/>
      <c r="I61" s="276"/>
      <c r="J61" s="276"/>
      <c r="K61" s="276"/>
      <c r="L61" s="277"/>
      <c r="M61" s="132" t="s">
        <v>169</v>
      </c>
      <c r="N61" s="128"/>
      <c r="Q61" s="191" t="s">
        <v>169</v>
      </c>
    </row>
    <row r="62" spans="1:17" s="191" customFormat="1" ht="13.8" thickBot="1" x14ac:dyDescent="0.25">
      <c r="A62" s="14" t="s">
        <v>347</v>
      </c>
      <c r="B62" s="104"/>
      <c r="C62" s="278" t="s">
        <v>348</v>
      </c>
      <c r="D62" s="279"/>
      <c r="E62" s="279"/>
      <c r="F62" s="279"/>
      <c r="G62" s="279"/>
      <c r="H62" s="279"/>
      <c r="I62" s="279"/>
      <c r="J62" s="279"/>
      <c r="K62" s="279"/>
      <c r="L62" s="280"/>
      <c r="M62" s="44">
        <v>869352648</v>
      </c>
      <c r="N62" s="133"/>
    </row>
    <row r="63" spans="1:17" s="191" customFormat="1" ht="13.8" thickBot="1" x14ac:dyDescent="0.25">
      <c r="A63" s="14"/>
      <c r="B63" s="10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5"/>
      <c r="N63" s="136"/>
    </row>
    <row r="64" spans="1:17" s="191" customFormat="1" x14ac:dyDescent="0.2">
      <c r="A64" s="14" t="s">
        <v>349</v>
      </c>
      <c r="B64" s="104"/>
      <c r="C64" s="137" t="s">
        <v>350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9">
        <v>555342198</v>
      </c>
      <c r="N64" s="140"/>
    </row>
    <row r="65" spans="1:14" s="191" customFormat="1" x14ac:dyDescent="0.2">
      <c r="A65" s="14" t="s">
        <v>351</v>
      </c>
      <c r="B65" s="104"/>
      <c r="C65" s="141" t="s">
        <v>352</v>
      </c>
      <c r="D65" s="142"/>
      <c r="E65" s="142"/>
      <c r="F65" s="142"/>
      <c r="G65" s="142"/>
      <c r="H65" s="142"/>
      <c r="I65" s="142"/>
      <c r="J65" s="142"/>
      <c r="K65" s="142"/>
      <c r="L65" s="142"/>
      <c r="M65" s="34">
        <v>26164386</v>
      </c>
      <c r="N65" s="128"/>
    </row>
    <row r="66" spans="1:14" s="191" customFormat="1" ht="13.8" thickBot="1" x14ac:dyDescent="0.25">
      <c r="A66" s="14" t="s">
        <v>353</v>
      </c>
      <c r="B66" s="104"/>
      <c r="C66" s="143" t="s">
        <v>354</v>
      </c>
      <c r="D66" s="144"/>
      <c r="E66" s="144"/>
      <c r="F66" s="144"/>
      <c r="G66" s="144"/>
      <c r="H66" s="144"/>
      <c r="I66" s="144"/>
      <c r="J66" s="144"/>
      <c r="K66" s="144"/>
      <c r="L66" s="144"/>
      <c r="M66" s="42">
        <v>581506584</v>
      </c>
      <c r="N66" s="145"/>
    </row>
    <row r="67" spans="1:14" s="191" customFormat="1" ht="13.8" thickBot="1" x14ac:dyDescent="0.25">
      <c r="A67" s="14" t="s">
        <v>355</v>
      </c>
      <c r="B67" s="104"/>
      <c r="C67" s="146" t="s">
        <v>356</v>
      </c>
      <c r="D67" s="147"/>
      <c r="E67" s="213"/>
      <c r="F67" s="147"/>
      <c r="G67" s="147"/>
      <c r="H67" s="147"/>
      <c r="I67" s="147"/>
      <c r="J67" s="147"/>
      <c r="K67" s="147"/>
      <c r="L67" s="147"/>
      <c r="M67" s="44">
        <v>1450859232</v>
      </c>
      <c r="N67" s="133"/>
    </row>
    <row r="68" spans="1:14" s="191" customFormat="1" ht="6.75" customHeight="1" x14ac:dyDescent="0.2">
      <c r="A68" s="14"/>
      <c r="B68" s="104"/>
      <c r="C68" s="113"/>
      <c r="D68" s="113"/>
      <c r="E68" s="214"/>
      <c r="F68" s="113"/>
      <c r="G68" s="113"/>
      <c r="H68" s="113"/>
      <c r="I68" s="148"/>
      <c r="J68" s="104"/>
      <c r="K68" s="104"/>
      <c r="L68" s="104"/>
      <c r="M68" s="104"/>
      <c r="N68" s="104"/>
    </row>
    <row r="69" spans="1:14" s="191" customFormat="1" x14ac:dyDescent="0.2">
      <c r="A69" s="14"/>
      <c r="B69" s="104"/>
      <c r="C69" s="113"/>
      <c r="D69" s="149" t="s">
        <v>161</v>
      </c>
      <c r="E69" s="214"/>
      <c r="F69" s="113"/>
      <c r="G69" s="113"/>
      <c r="H69" s="113"/>
      <c r="I69" s="148"/>
      <c r="J69" s="104"/>
      <c r="K69" s="104"/>
      <c r="L69" s="104"/>
      <c r="M69" s="104"/>
      <c r="N69" s="104"/>
    </row>
  </sheetData>
  <sheetProtection sheet="1" objects="1" scenarios="1"/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4"/>
  <pageMargins left="0.7" right="0.7" top="0.39370078740157483" bottom="0.39370078740157483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2"/>
  <sheetViews>
    <sheetView tabSelected="1" view="pageBreakPreview" zoomScale="99" zoomScaleNormal="100" zoomScaleSheetLayoutView="99" workbookViewId="0">
      <selection activeCell="O7" sqref="O7"/>
    </sheetView>
  </sheetViews>
  <sheetFormatPr defaultRowHeight="13.2" x14ac:dyDescent="0.2"/>
  <cols>
    <col min="1" max="1" width="0.88671875" style="349" customWidth="1"/>
    <col min="2" max="2" width="3.77734375" style="349" customWidth="1"/>
    <col min="3" max="3" width="16.77734375" style="349" customWidth="1"/>
    <col min="4" max="10" width="16.88671875" style="349" customWidth="1"/>
    <col min="11" max="11" width="16.21875" style="349" customWidth="1"/>
    <col min="12" max="12" width="0.6640625" style="349" customWidth="1"/>
    <col min="13" max="13" width="0.33203125" style="349" customWidth="1"/>
    <col min="14" max="14" width="13.109375" style="349" bestFit="1" customWidth="1"/>
    <col min="15" max="16384" width="8.88671875" style="349"/>
  </cols>
  <sheetData>
    <row r="1" spans="1:12" ht="18.75" customHeight="1" x14ac:dyDescent="0.2">
      <c r="A1" s="347"/>
      <c r="B1" s="348"/>
      <c r="C1" s="348"/>
      <c r="D1" s="348"/>
    </row>
    <row r="2" spans="1:12" ht="24.75" customHeight="1" x14ac:dyDescent="0.2">
      <c r="A2" s="350" t="s">
        <v>395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ht="19.5" customHeight="1" x14ac:dyDescent="0.2">
      <c r="A3" s="351" t="s">
        <v>358</v>
      </c>
      <c r="B3" s="352"/>
      <c r="C3" s="352"/>
      <c r="D3" s="352"/>
      <c r="E3" s="352"/>
      <c r="F3" s="353"/>
      <c r="G3" s="353"/>
      <c r="H3" s="353"/>
      <c r="I3" s="353"/>
      <c r="J3" s="353"/>
      <c r="K3" s="353"/>
    </row>
    <row r="4" spans="1:12" ht="16.5" customHeight="1" x14ac:dyDescent="0.2">
      <c r="A4" s="351" t="s">
        <v>359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</row>
    <row r="5" spans="1:12" ht="1.5" customHeight="1" x14ac:dyDescent="0.2"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12" ht="20.25" customHeight="1" x14ac:dyDescent="0.2">
      <c r="A6" s="355"/>
      <c r="B6" s="356" t="s">
        <v>360</v>
      </c>
      <c r="C6" s="357"/>
      <c r="D6" s="358"/>
      <c r="E6" s="358"/>
      <c r="F6" s="358"/>
      <c r="G6" s="358"/>
      <c r="H6" s="358"/>
      <c r="I6" s="358"/>
      <c r="J6" s="359" t="s">
        <v>361</v>
      </c>
      <c r="K6" s="358"/>
      <c r="L6" s="355"/>
    </row>
    <row r="7" spans="1:12" ht="37.5" customHeight="1" x14ac:dyDescent="0.2">
      <c r="A7" s="355"/>
      <c r="B7" s="360" t="s">
        <v>6</v>
      </c>
      <c r="C7" s="360"/>
      <c r="D7" s="361" t="s">
        <v>362</v>
      </c>
      <c r="E7" s="361" t="s">
        <v>363</v>
      </c>
      <c r="F7" s="361" t="s">
        <v>364</v>
      </c>
      <c r="G7" s="361" t="s">
        <v>365</v>
      </c>
      <c r="H7" s="361" t="s">
        <v>366</v>
      </c>
      <c r="I7" s="361" t="s">
        <v>367</v>
      </c>
      <c r="J7" s="362" t="s">
        <v>368</v>
      </c>
      <c r="K7" s="363"/>
      <c r="L7" s="355"/>
    </row>
    <row r="8" spans="1:12" ht="14.1" customHeight="1" x14ac:dyDescent="0.2">
      <c r="A8" s="355"/>
      <c r="B8" s="305" t="s">
        <v>369</v>
      </c>
      <c r="C8" s="305"/>
      <c r="D8" s="364">
        <f>SUM(一般会計:下水!D8)</f>
        <v>8716716757</v>
      </c>
      <c r="E8" s="364">
        <f>SUM(一般会計:下水!E8)</f>
        <v>243434517</v>
      </c>
      <c r="F8" s="364">
        <f>SUM(一般会計:下水!F8)</f>
        <v>0</v>
      </c>
      <c r="G8" s="364">
        <f>SUM(一般会計:下水!G8)</f>
        <v>8960151274</v>
      </c>
      <c r="H8" s="364">
        <f>SUM(一般会計:下水!H8)</f>
        <v>4141647022</v>
      </c>
      <c r="I8" s="364">
        <f>SUM(一般会計:下水!I8)</f>
        <v>200043536</v>
      </c>
      <c r="J8" s="365">
        <f>SUM(一般会計:下水!J8)</f>
        <v>4818504252</v>
      </c>
      <c r="K8" s="363"/>
      <c r="L8" s="355"/>
    </row>
    <row r="9" spans="1:12" ht="14.1" customHeight="1" x14ac:dyDescent="0.2">
      <c r="A9" s="355"/>
      <c r="B9" s="305" t="s">
        <v>370</v>
      </c>
      <c r="C9" s="305"/>
      <c r="D9" s="364">
        <f>SUM(一般会計:下水!D9)</f>
        <v>228826876</v>
      </c>
      <c r="E9" s="366">
        <f>SUM(一般会計:下水!E9)</f>
        <v>0</v>
      </c>
      <c r="F9" s="366">
        <f>SUM(一般会計:下水!F9)</f>
        <v>0</v>
      </c>
      <c r="G9" s="364">
        <f>SUM(一般会計:下水!G9)</f>
        <v>228826876</v>
      </c>
      <c r="H9" s="364">
        <f>SUM(一般会計:下水!H9)</f>
        <v>0</v>
      </c>
      <c r="I9" s="364">
        <f>SUM(一般会計:下水!I9)</f>
        <v>0</v>
      </c>
      <c r="J9" s="365">
        <f>SUM(一般会計:下水!J9)</f>
        <v>228826876</v>
      </c>
      <c r="K9" s="363"/>
      <c r="L9" s="355"/>
    </row>
    <row r="10" spans="1:12" ht="14.1" customHeight="1" x14ac:dyDescent="0.2">
      <c r="A10" s="355"/>
      <c r="B10" s="304" t="s">
        <v>371</v>
      </c>
      <c r="C10" s="304"/>
      <c r="D10" s="366">
        <f>SUM(一般会計:下水!D10)</f>
        <v>0</v>
      </c>
      <c r="E10" s="366">
        <f>SUM(一般会計:下水!E10)</f>
        <v>0</v>
      </c>
      <c r="F10" s="366">
        <f>SUM(一般会計:下水!F10)</f>
        <v>0</v>
      </c>
      <c r="G10" s="364">
        <f>SUM(一般会計:下水!G10)</f>
        <v>0</v>
      </c>
      <c r="H10" s="364">
        <f>SUM(一般会計:下水!H10)</f>
        <v>0</v>
      </c>
      <c r="I10" s="364">
        <f>SUM(一般会計:下水!I10)</f>
        <v>0</v>
      </c>
      <c r="J10" s="365">
        <f>SUM(一般会計:下水!J10)</f>
        <v>0</v>
      </c>
      <c r="K10" s="363"/>
      <c r="L10" s="355"/>
    </row>
    <row r="11" spans="1:12" ht="14.1" customHeight="1" x14ac:dyDescent="0.2">
      <c r="A11" s="355"/>
      <c r="B11" s="304" t="s">
        <v>372</v>
      </c>
      <c r="C11" s="304"/>
      <c r="D11" s="366">
        <f>SUM(一般会計:下水!D11)</f>
        <v>6875447981</v>
      </c>
      <c r="E11" s="366">
        <f>SUM(一般会計:下水!E11)</f>
        <v>234987174</v>
      </c>
      <c r="F11" s="366">
        <f>SUM(一般会計:下水!F11)</f>
        <v>0</v>
      </c>
      <c r="G11" s="364">
        <f>SUM(一般会計:下水!G11)</f>
        <v>7110435155</v>
      </c>
      <c r="H11" s="364">
        <f>SUM(一般会計:下水!H11)</f>
        <v>3313235432</v>
      </c>
      <c r="I11" s="364">
        <f>SUM(一般会計:下水!I11)</f>
        <v>150770639</v>
      </c>
      <c r="J11" s="365">
        <f>SUM(一般会計:下水!J11)</f>
        <v>3797199723</v>
      </c>
      <c r="K11" s="363"/>
      <c r="L11" s="355"/>
    </row>
    <row r="12" spans="1:12" ht="14.1" customHeight="1" x14ac:dyDescent="0.2">
      <c r="A12" s="355"/>
      <c r="B12" s="305" t="s">
        <v>373</v>
      </c>
      <c r="C12" s="305"/>
      <c r="D12" s="364">
        <f>SUM(一般会計:下水!D12)</f>
        <v>1612441900</v>
      </c>
      <c r="E12" s="364">
        <f>SUM(一般会計:下水!E12)</f>
        <v>8447343</v>
      </c>
      <c r="F12" s="364">
        <f>SUM(一般会計:下水!F12)</f>
        <v>0</v>
      </c>
      <c r="G12" s="364">
        <f>SUM(一般会計:下水!G12)</f>
        <v>1620889243</v>
      </c>
      <c r="H12" s="364">
        <f>SUM(一般会計:下水!H12)</f>
        <v>828411590</v>
      </c>
      <c r="I12" s="364">
        <f>SUM(一般会計:下水!I12)</f>
        <v>49272897</v>
      </c>
      <c r="J12" s="365">
        <f>SUM(一般会計:下水!J12)</f>
        <v>792477653</v>
      </c>
      <c r="K12" s="363"/>
      <c r="L12" s="355"/>
    </row>
    <row r="13" spans="1:12" ht="14.1" customHeight="1" x14ac:dyDescent="0.2">
      <c r="A13" s="355"/>
      <c r="B13" s="304" t="s">
        <v>374</v>
      </c>
      <c r="C13" s="304"/>
      <c r="D13" s="366">
        <f>SUM(一般会計:下水!D13)</f>
        <v>0</v>
      </c>
      <c r="E13" s="366">
        <f>SUM(一般会計:下水!E13)</f>
        <v>0</v>
      </c>
      <c r="F13" s="366">
        <f>SUM(一般会計:下水!F13)</f>
        <v>0</v>
      </c>
      <c r="G13" s="364">
        <f>SUM(一般会計:下水!G13)</f>
        <v>0</v>
      </c>
      <c r="H13" s="364">
        <f>SUM(一般会計:下水!H13)</f>
        <v>0</v>
      </c>
      <c r="I13" s="364">
        <f>SUM(一般会計:下水!I13)</f>
        <v>0</v>
      </c>
      <c r="J13" s="365">
        <f>SUM(一般会計:下水!J13)</f>
        <v>0</v>
      </c>
      <c r="K13" s="363"/>
      <c r="L13" s="355"/>
    </row>
    <row r="14" spans="1:12" ht="14.1" customHeight="1" x14ac:dyDescent="0.2">
      <c r="A14" s="355"/>
      <c r="B14" s="305" t="s">
        <v>375</v>
      </c>
      <c r="C14" s="305"/>
      <c r="D14" s="364">
        <f>SUM(一般会計:下水!D14)</f>
        <v>0</v>
      </c>
      <c r="E14" s="364">
        <f>SUM(一般会計:下水!E14)</f>
        <v>0</v>
      </c>
      <c r="F14" s="364">
        <f>SUM(一般会計:下水!F14)</f>
        <v>0</v>
      </c>
      <c r="G14" s="364">
        <f>SUM(一般会計:下水!G14)</f>
        <v>0</v>
      </c>
      <c r="H14" s="366">
        <f>SUM(一般会計:下水!H14)</f>
        <v>0</v>
      </c>
      <c r="I14" s="366">
        <f>SUM(一般会計:下水!I14)</f>
        <v>0</v>
      </c>
      <c r="J14" s="365">
        <f>SUM(一般会計:下水!J14)</f>
        <v>0</v>
      </c>
      <c r="K14" s="363"/>
      <c r="L14" s="355"/>
    </row>
    <row r="15" spans="1:12" ht="14.1" customHeight="1" x14ac:dyDescent="0.2">
      <c r="A15" s="355"/>
      <c r="B15" s="304" t="s">
        <v>376</v>
      </c>
      <c r="C15" s="304"/>
      <c r="D15" s="366">
        <f>SUM(一般会計:下水!D15)</f>
        <v>0</v>
      </c>
      <c r="E15" s="366">
        <f>SUM(一般会計:下水!E15)</f>
        <v>0</v>
      </c>
      <c r="F15" s="366">
        <f>SUM(一般会計:下水!F15)</f>
        <v>0</v>
      </c>
      <c r="G15" s="364">
        <f>SUM(一般会計:下水!G15)</f>
        <v>0</v>
      </c>
      <c r="H15" s="366">
        <f>SUM(一般会計:下水!H15)</f>
        <v>0</v>
      </c>
      <c r="I15" s="366">
        <f>SUM(一般会計:下水!I15)</f>
        <v>0</v>
      </c>
      <c r="J15" s="365">
        <f>SUM(一般会計:下水!J15)</f>
        <v>0</v>
      </c>
      <c r="K15" s="363"/>
      <c r="L15" s="355"/>
    </row>
    <row r="16" spans="1:12" ht="14.1" customHeight="1" x14ac:dyDescent="0.2">
      <c r="A16" s="355"/>
      <c r="B16" s="304" t="s">
        <v>377</v>
      </c>
      <c r="C16" s="304"/>
      <c r="D16" s="366">
        <f>SUM(一般会計:下水!D16)</f>
        <v>0</v>
      </c>
      <c r="E16" s="366">
        <f>SUM(一般会計:下水!E16)</f>
        <v>0</v>
      </c>
      <c r="F16" s="366">
        <f>SUM(一般会計:下水!F16)</f>
        <v>0</v>
      </c>
      <c r="G16" s="364">
        <f>SUM(一般会計:下水!G16)</f>
        <v>0</v>
      </c>
      <c r="H16" s="364">
        <f>SUM(一般会計:下水!H16)</f>
        <v>0</v>
      </c>
      <c r="I16" s="364">
        <f>SUM(一般会計:下水!I16)</f>
        <v>0</v>
      </c>
      <c r="J16" s="365">
        <f>SUM(一般会計:下水!J16)</f>
        <v>0</v>
      </c>
      <c r="K16" s="363"/>
      <c r="L16" s="355"/>
    </row>
    <row r="17" spans="1:14" ht="14.1" customHeight="1" x14ac:dyDescent="0.2">
      <c r="A17" s="355"/>
      <c r="B17" s="304" t="s">
        <v>378</v>
      </c>
      <c r="C17" s="304"/>
      <c r="D17" s="366">
        <f>SUM(一般会計:下水!D17)</f>
        <v>0</v>
      </c>
      <c r="E17" s="366">
        <f>SUM(一般会計:下水!E17)</f>
        <v>0</v>
      </c>
      <c r="F17" s="366">
        <f>SUM(一般会計:下水!F17)</f>
        <v>0</v>
      </c>
      <c r="G17" s="364">
        <f>SUM(一般会計:下水!G17)</f>
        <v>0</v>
      </c>
      <c r="H17" s="364">
        <f>SUM(一般会計:下水!H17)</f>
        <v>0</v>
      </c>
      <c r="I17" s="364">
        <f>SUM(一般会計:下水!I17)</f>
        <v>0</v>
      </c>
      <c r="J17" s="365">
        <f>SUM(一般会計:下水!J17)</f>
        <v>0</v>
      </c>
      <c r="K17" s="363"/>
      <c r="L17" s="355"/>
    </row>
    <row r="18" spans="1:14" ht="14.1" customHeight="1" x14ac:dyDescent="0.2">
      <c r="A18" s="355"/>
      <c r="B18" s="367" t="s">
        <v>379</v>
      </c>
      <c r="C18" s="367"/>
      <c r="D18" s="366">
        <f>SUM(一般会計:下水!D18)</f>
        <v>22117650094</v>
      </c>
      <c r="E18" s="366">
        <f>SUM(一般会計:下水!E18)</f>
        <v>43035688</v>
      </c>
      <c r="F18" s="366">
        <f>SUM(一般会計:下水!F18)</f>
        <v>6</v>
      </c>
      <c r="G18" s="364">
        <f>SUM(一般会計:下水!G18)</f>
        <v>22160685776</v>
      </c>
      <c r="H18" s="366">
        <f>SUM(一般会計:下水!H18)</f>
        <v>14103744755</v>
      </c>
      <c r="I18" s="366">
        <f>SUM(一般会計:下水!I18)</f>
        <v>435894488</v>
      </c>
      <c r="J18" s="365">
        <f>SUM(一般会計:下水!J18)</f>
        <v>8056941021</v>
      </c>
      <c r="K18" s="363"/>
      <c r="L18" s="355"/>
    </row>
    <row r="19" spans="1:14" ht="14.1" customHeight="1" x14ac:dyDescent="0.2">
      <c r="A19" s="355"/>
      <c r="B19" s="305" t="s">
        <v>380</v>
      </c>
      <c r="C19" s="305"/>
      <c r="D19" s="364">
        <f>SUM(一般会計:下水!D19)</f>
        <v>1784999</v>
      </c>
      <c r="E19" s="364">
        <f>SUM(一般会計:下水!E19)</f>
        <v>5127</v>
      </c>
      <c r="F19" s="364">
        <f>SUM(一般会計:下水!F19)</f>
        <v>6</v>
      </c>
      <c r="G19" s="364">
        <f>SUM(一般会計:下水!G19)</f>
        <v>1790120</v>
      </c>
      <c r="H19" s="364">
        <f>SUM(一般会計:下水!H19)</f>
        <v>0</v>
      </c>
      <c r="I19" s="364">
        <f>SUM(一般会計:下水!I19)</f>
        <v>0</v>
      </c>
      <c r="J19" s="365">
        <f>SUM(一般会計:下水!J19)</f>
        <v>1790120</v>
      </c>
      <c r="K19" s="363"/>
      <c r="L19" s="355"/>
    </row>
    <row r="20" spans="1:14" ht="14.1" customHeight="1" x14ac:dyDescent="0.2">
      <c r="A20" s="355"/>
      <c r="B20" s="304" t="s">
        <v>381</v>
      </c>
      <c r="C20" s="304"/>
      <c r="D20" s="364">
        <f>SUM(一般会計:下水!D20)</f>
        <v>1263639000</v>
      </c>
      <c r="E20" s="364">
        <f>SUM(一般会計:下水!E20)</f>
        <v>0</v>
      </c>
      <c r="F20" s="364">
        <f>SUM(一般会計:下水!F20)</f>
        <v>0</v>
      </c>
      <c r="G20" s="364">
        <f>SUM(一般会計:下水!G20)</f>
        <v>1263639000</v>
      </c>
      <c r="H20" s="364">
        <f>SUM(一般会計:下水!H20)</f>
        <v>489285257</v>
      </c>
      <c r="I20" s="364">
        <f>SUM(一般会計:下水!I20)</f>
        <v>26657553</v>
      </c>
      <c r="J20" s="365">
        <f>SUM(一般会計:下水!J20)</f>
        <v>774353743</v>
      </c>
      <c r="K20" s="363"/>
      <c r="L20" s="355"/>
    </row>
    <row r="21" spans="1:14" ht="14.1" customHeight="1" x14ac:dyDescent="0.2">
      <c r="A21" s="355"/>
      <c r="B21" s="305" t="s">
        <v>373</v>
      </c>
      <c r="C21" s="305"/>
      <c r="D21" s="364">
        <f>SUM(一般会計:下水!D21)</f>
        <v>20852226095</v>
      </c>
      <c r="E21" s="364">
        <f>SUM(一般会計:下水!E21)</f>
        <v>43030561</v>
      </c>
      <c r="F21" s="364">
        <f>SUM(一般会計:下水!F21)</f>
        <v>0</v>
      </c>
      <c r="G21" s="364">
        <f>SUM(一般会計:下水!G21)</f>
        <v>20895256656</v>
      </c>
      <c r="H21" s="364">
        <f>SUM(一般会計:下水!H21)</f>
        <v>13614459498</v>
      </c>
      <c r="I21" s="364">
        <f>SUM(一般会計:下水!I21)</f>
        <v>409236935</v>
      </c>
      <c r="J21" s="365">
        <f>SUM(一般会計:下水!J21)</f>
        <v>7280797158</v>
      </c>
      <c r="K21" s="363"/>
      <c r="L21" s="355"/>
    </row>
    <row r="22" spans="1:14" ht="14.1" customHeight="1" x14ac:dyDescent="0.2">
      <c r="A22" s="355"/>
      <c r="B22" s="305" t="s">
        <v>377</v>
      </c>
      <c r="C22" s="305"/>
      <c r="D22" s="364">
        <f>SUM(一般会計:下水!D22)</f>
        <v>0</v>
      </c>
      <c r="E22" s="364">
        <f>SUM(一般会計:下水!E22)</f>
        <v>0</v>
      </c>
      <c r="F22" s="364">
        <f>SUM(一般会計:下水!F22)</f>
        <v>0</v>
      </c>
      <c r="G22" s="364">
        <f>SUM(一般会計:下水!G22)</f>
        <v>0</v>
      </c>
      <c r="H22" s="364">
        <f>SUM(一般会計:下水!H22)</f>
        <v>0</v>
      </c>
      <c r="I22" s="364">
        <f>SUM(一般会計:下水!I22)</f>
        <v>0</v>
      </c>
      <c r="J22" s="365">
        <f>SUM(一般会計:下水!J22)</f>
        <v>0</v>
      </c>
      <c r="K22" s="363"/>
      <c r="L22" s="355"/>
    </row>
    <row r="23" spans="1:14" ht="14.1" customHeight="1" x14ac:dyDescent="0.2">
      <c r="A23" s="355"/>
      <c r="B23" s="304" t="s">
        <v>378</v>
      </c>
      <c r="C23" s="304"/>
      <c r="D23" s="364">
        <f>SUM(一般会計:下水!D23)</f>
        <v>0</v>
      </c>
      <c r="E23" s="364">
        <f>SUM(一般会計:下水!E23)</f>
        <v>0</v>
      </c>
      <c r="F23" s="364">
        <f>SUM(一般会計:下水!F23)</f>
        <v>0</v>
      </c>
      <c r="G23" s="364">
        <f>SUM(一般会計:下水!G23)</f>
        <v>0</v>
      </c>
      <c r="H23" s="364">
        <f>SUM(一般会計:下水!H23)</f>
        <v>0</v>
      </c>
      <c r="I23" s="364">
        <f>SUM(一般会計:下水!I23)</f>
        <v>0</v>
      </c>
      <c r="J23" s="365">
        <f>SUM(一般会計:下水!J23)</f>
        <v>0</v>
      </c>
      <c r="K23" s="363"/>
      <c r="L23" s="355"/>
    </row>
    <row r="24" spans="1:14" ht="14.1" customHeight="1" x14ac:dyDescent="0.2">
      <c r="A24" s="355"/>
      <c r="B24" s="305" t="s">
        <v>382</v>
      </c>
      <c r="C24" s="305"/>
      <c r="D24" s="364">
        <f>SUM(一般会計:下水!D24)</f>
        <v>239144398</v>
      </c>
      <c r="E24" s="364">
        <f>SUM(一般会計:下水!E24)</f>
        <v>3979800</v>
      </c>
      <c r="F24" s="364">
        <f>SUM(一般会計:下水!F24)</f>
        <v>10200000</v>
      </c>
      <c r="G24" s="364">
        <f>SUM(一般会計:下水!G24)</f>
        <v>232924198</v>
      </c>
      <c r="H24" s="364">
        <f>SUM(一般会計:下水!H24)</f>
        <v>193695372</v>
      </c>
      <c r="I24" s="364">
        <f>SUM(一般会計:下水!I24)</f>
        <v>10283563</v>
      </c>
      <c r="J24" s="365">
        <f>SUM(一般会計:下水!J24)</f>
        <v>39228826</v>
      </c>
      <c r="K24" s="363"/>
      <c r="L24" s="355"/>
    </row>
    <row r="25" spans="1:14" ht="14.1" customHeight="1" x14ac:dyDescent="0.2">
      <c r="A25" s="355"/>
      <c r="B25" s="368" t="s">
        <v>0</v>
      </c>
      <c r="C25" s="369"/>
      <c r="D25" s="366">
        <f>SUM(一般会計:下水!D25)</f>
        <v>31073511249</v>
      </c>
      <c r="E25" s="366">
        <f>SUM(一般会計:下水!E25)</f>
        <v>290450005</v>
      </c>
      <c r="F25" s="366">
        <f>SUM(一般会計:下水!F25)</f>
        <v>10200006</v>
      </c>
      <c r="G25" s="366">
        <f>SUM(一般会計:下水!G25)</f>
        <v>31353761248</v>
      </c>
      <c r="H25" s="366">
        <f>SUM(一般会計:下水!H25)</f>
        <v>18439087149</v>
      </c>
      <c r="I25" s="366">
        <f>SUM(一般会計:下水!I25)</f>
        <v>646221587</v>
      </c>
      <c r="J25" s="370">
        <f>SUM(一般会計:下水!J25)</f>
        <v>12914674099</v>
      </c>
      <c r="K25" s="363"/>
      <c r="L25" s="355"/>
      <c r="N25" s="371" t="s">
        <v>393</v>
      </c>
    </row>
    <row r="26" spans="1:14" ht="8.4" customHeight="1" x14ac:dyDescent="0.2">
      <c r="A26" s="355"/>
      <c r="B26" s="372"/>
      <c r="C26" s="373"/>
      <c r="D26" s="373"/>
      <c r="E26" s="373"/>
      <c r="F26" s="373"/>
      <c r="G26" s="373"/>
      <c r="H26" s="374"/>
      <c r="I26" s="374"/>
      <c r="J26" s="375"/>
      <c r="K26" s="375"/>
      <c r="L26" s="355"/>
    </row>
    <row r="27" spans="1:14" ht="6.75" customHeight="1" x14ac:dyDescent="0.2">
      <c r="A27" s="355"/>
      <c r="B27" s="355"/>
      <c r="C27" s="376"/>
      <c r="D27" s="377"/>
      <c r="E27" s="377"/>
      <c r="F27" s="377"/>
      <c r="G27" s="377"/>
      <c r="H27" s="377"/>
      <c r="I27" s="377"/>
      <c r="J27" s="355"/>
      <c r="K27" s="355"/>
      <c r="L27" s="355"/>
    </row>
    <row r="28" spans="1:14" ht="20.25" customHeight="1" x14ac:dyDescent="0.2">
      <c r="A28" s="355"/>
      <c r="B28" s="378" t="s">
        <v>383</v>
      </c>
      <c r="C28" s="379"/>
      <c r="D28" s="377"/>
      <c r="E28" s="377"/>
      <c r="F28" s="377"/>
      <c r="G28" s="377"/>
      <c r="H28" s="377"/>
      <c r="I28" s="377"/>
      <c r="J28" s="355"/>
      <c r="K28" s="380" t="s">
        <v>361</v>
      </c>
      <c r="L28" s="355"/>
    </row>
    <row r="29" spans="1:14" ht="12.9" customHeight="1" x14ac:dyDescent="0.2">
      <c r="A29" s="355"/>
      <c r="B29" s="360" t="s">
        <v>6</v>
      </c>
      <c r="C29" s="360"/>
      <c r="D29" s="360" t="s">
        <v>384</v>
      </c>
      <c r="E29" s="360" t="s">
        <v>385</v>
      </c>
      <c r="F29" s="360" t="s">
        <v>386</v>
      </c>
      <c r="G29" s="360" t="s">
        <v>387</v>
      </c>
      <c r="H29" s="360" t="s">
        <v>388</v>
      </c>
      <c r="I29" s="360" t="s">
        <v>389</v>
      </c>
      <c r="J29" s="360" t="s">
        <v>390</v>
      </c>
      <c r="K29" s="360" t="s">
        <v>7</v>
      </c>
      <c r="L29" s="355"/>
    </row>
    <row r="30" spans="1:14" ht="12.9" customHeight="1" x14ac:dyDescent="0.2">
      <c r="A30" s="355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55"/>
    </row>
    <row r="31" spans="1:14" ht="14.1" customHeight="1" x14ac:dyDescent="0.2">
      <c r="A31" s="355"/>
      <c r="B31" s="381" t="s">
        <v>369</v>
      </c>
      <c r="C31" s="382"/>
      <c r="D31" s="383">
        <f>SUM(一般会計:下水!D31)</f>
        <v>991903296</v>
      </c>
      <c r="E31" s="383">
        <f>SUM(一般会計:下水!E31)</f>
        <v>1583411206</v>
      </c>
      <c r="F31" s="383">
        <f>SUM(一般会計:下水!F31)</f>
        <v>374101449</v>
      </c>
      <c r="G31" s="383">
        <f>SUM(一般会計:下水!G31)</f>
        <v>580565382</v>
      </c>
      <c r="H31" s="383">
        <f>SUM(一般会計:下水!H31)</f>
        <v>539323294</v>
      </c>
      <c r="I31" s="383">
        <f>SUM(一般会計:下水!I31)</f>
        <v>934381</v>
      </c>
      <c r="J31" s="383">
        <f>SUM(一般会計:下水!J31)</f>
        <v>748265244</v>
      </c>
      <c r="K31" s="364">
        <f>SUM(一般会計:下水!K31)</f>
        <v>4818504252</v>
      </c>
      <c r="L31" s="355"/>
      <c r="N31" s="384">
        <f t="shared" ref="N31:N48" si="0">J8-K31</f>
        <v>0</v>
      </c>
    </row>
    <row r="32" spans="1:14" ht="14.1" customHeight="1" x14ac:dyDescent="0.2">
      <c r="A32" s="355"/>
      <c r="B32" s="304" t="s">
        <v>380</v>
      </c>
      <c r="C32" s="304"/>
      <c r="D32" s="370">
        <f>SUM(一般会計:下水!D32)</f>
        <v>78563964</v>
      </c>
      <c r="E32" s="370">
        <f>SUM(一般会計:下水!E32)</f>
        <v>57781917</v>
      </c>
      <c r="F32" s="370">
        <f>SUM(一般会計:下水!F32)</f>
        <v>4601024</v>
      </c>
      <c r="G32" s="370">
        <f>SUM(一般会計:下水!G32)</f>
        <v>4690963</v>
      </c>
      <c r="H32" s="370">
        <f>SUM(一般会計:下水!H32)</f>
        <v>3650916</v>
      </c>
      <c r="I32" s="370">
        <f>SUM(一般会計:下水!I32)</f>
        <v>934381</v>
      </c>
      <c r="J32" s="370">
        <f>SUM(一般会計:下水!J32)</f>
        <v>78603711</v>
      </c>
      <c r="K32" s="364">
        <f>SUM(一般会計:下水!K32)</f>
        <v>228826876</v>
      </c>
      <c r="L32" s="355"/>
      <c r="N32" s="384">
        <f t="shared" si="0"/>
        <v>0</v>
      </c>
    </row>
    <row r="33" spans="1:14" ht="14.1" customHeight="1" x14ac:dyDescent="0.2">
      <c r="A33" s="355"/>
      <c r="B33" s="304" t="s">
        <v>371</v>
      </c>
      <c r="C33" s="304"/>
      <c r="D33" s="370">
        <f>SUM(一般会計:下水!D33)</f>
        <v>0</v>
      </c>
      <c r="E33" s="370">
        <f>SUM(一般会計:下水!E33)</f>
        <v>0</v>
      </c>
      <c r="F33" s="370">
        <f>SUM(一般会計:下水!F33)</f>
        <v>0</v>
      </c>
      <c r="G33" s="370">
        <f>SUM(一般会計:下水!G33)</f>
        <v>0</v>
      </c>
      <c r="H33" s="370">
        <f>SUM(一般会計:下水!H33)</f>
        <v>0</v>
      </c>
      <c r="I33" s="370">
        <f>SUM(一般会計:下水!I33)</f>
        <v>0</v>
      </c>
      <c r="J33" s="370">
        <f>SUM(一般会計:下水!J33)</f>
        <v>0</v>
      </c>
      <c r="K33" s="364">
        <f>SUM(一般会計:下水!K33)</f>
        <v>0</v>
      </c>
      <c r="L33" s="355"/>
      <c r="N33" s="384">
        <f t="shared" si="0"/>
        <v>0</v>
      </c>
    </row>
    <row r="34" spans="1:14" ht="14.1" customHeight="1" x14ac:dyDescent="0.2">
      <c r="A34" s="355"/>
      <c r="B34" s="305" t="s">
        <v>372</v>
      </c>
      <c r="C34" s="305"/>
      <c r="D34" s="370">
        <f>SUM(一般会計:下水!D34)</f>
        <v>888212318</v>
      </c>
      <c r="E34" s="370">
        <f>SUM(一般会計:下水!E34)</f>
        <v>1308591620</v>
      </c>
      <c r="F34" s="370">
        <f>SUM(一般会計:下水!F34)</f>
        <v>318432483</v>
      </c>
      <c r="G34" s="370">
        <f>SUM(一般会計:下水!G34)</f>
        <v>495577141</v>
      </c>
      <c r="H34" s="370">
        <f>SUM(一般会計:下水!H34)</f>
        <v>437170561</v>
      </c>
      <c r="I34" s="383">
        <f>SUM(一般会計:下水!I34)</f>
        <v>0</v>
      </c>
      <c r="J34" s="370">
        <f>SUM(一般会計:下水!J34)</f>
        <v>349215600</v>
      </c>
      <c r="K34" s="364">
        <f>SUM(一般会計:下水!K34)</f>
        <v>3797199723</v>
      </c>
      <c r="L34" s="355"/>
      <c r="N34" s="384">
        <f t="shared" si="0"/>
        <v>0</v>
      </c>
    </row>
    <row r="35" spans="1:14" ht="14.1" customHeight="1" x14ac:dyDescent="0.2">
      <c r="A35" s="355"/>
      <c r="B35" s="304" t="s">
        <v>373</v>
      </c>
      <c r="C35" s="304"/>
      <c r="D35" s="370">
        <f>SUM(一般会計:下水!D35)</f>
        <v>25127014</v>
      </c>
      <c r="E35" s="370">
        <f>SUM(一般会計:下水!E35)</f>
        <v>217037669</v>
      </c>
      <c r="F35" s="370">
        <f>SUM(一般会計:下水!F35)</f>
        <v>51067942</v>
      </c>
      <c r="G35" s="370">
        <f>SUM(一般会計:下水!G35)</f>
        <v>80297278</v>
      </c>
      <c r="H35" s="370">
        <f>SUM(一般会計:下水!H35)</f>
        <v>98501817</v>
      </c>
      <c r="I35" s="383">
        <f>SUM(一般会計:下水!I35)</f>
        <v>0</v>
      </c>
      <c r="J35" s="370">
        <f>SUM(一般会計:下水!J35)</f>
        <v>320445933</v>
      </c>
      <c r="K35" s="364">
        <f>SUM(一般会計:下水!K35)</f>
        <v>792477653</v>
      </c>
      <c r="L35" s="355"/>
      <c r="N35" s="384">
        <f t="shared" si="0"/>
        <v>0</v>
      </c>
    </row>
    <row r="36" spans="1:14" ht="14.1" customHeight="1" x14ac:dyDescent="0.2">
      <c r="A36" s="355"/>
      <c r="B36" s="304" t="s">
        <v>374</v>
      </c>
      <c r="C36" s="304"/>
      <c r="D36" s="370">
        <f>SUM(一般会計:下水!D36)</f>
        <v>0</v>
      </c>
      <c r="E36" s="370">
        <f>SUM(一般会計:下水!E36)</f>
        <v>0</v>
      </c>
      <c r="F36" s="370">
        <f>SUM(一般会計:下水!F36)</f>
        <v>0</v>
      </c>
      <c r="G36" s="370">
        <f>SUM(一般会計:下水!G36)</f>
        <v>0</v>
      </c>
      <c r="H36" s="370">
        <f>SUM(一般会計:下水!H36)</f>
        <v>0</v>
      </c>
      <c r="I36" s="370">
        <f>SUM(一般会計:下水!I36)</f>
        <v>0</v>
      </c>
      <c r="J36" s="370">
        <f>SUM(一般会計:下水!J36)</f>
        <v>0</v>
      </c>
      <c r="K36" s="364">
        <f>SUM(一般会計:下水!K36)</f>
        <v>0</v>
      </c>
      <c r="L36" s="355"/>
      <c r="N36" s="384">
        <f t="shared" si="0"/>
        <v>0</v>
      </c>
    </row>
    <row r="37" spans="1:14" ht="14.1" customHeight="1" x14ac:dyDescent="0.2">
      <c r="A37" s="355"/>
      <c r="B37" s="305" t="s">
        <v>375</v>
      </c>
      <c r="C37" s="305"/>
      <c r="D37" s="383">
        <f>SUM(一般会計:下水!D37)</f>
        <v>0</v>
      </c>
      <c r="E37" s="383">
        <f>SUM(一般会計:下水!E37)</f>
        <v>0</v>
      </c>
      <c r="F37" s="383">
        <f>SUM(一般会計:下水!F37)</f>
        <v>0</v>
      </c>
      <c r="G37" s="383">
        <f>SUM(一般会計:下水!G37)</f>
        <v>0</v>
      </c>
      <c r="H37" s="383">
        <f>SUM(一般会計:下水!H37)</f>
        <v>0</v>
      </c>
      <c r="I37" s="383">
        <f>SUM(一般会計:下水!I37)</f>
        <v>0</v>
      </c>
      <c r="J37" s="383">
        <f>SUM(一般会計:下水!J37)</f>
        <v>0</v>
      </c>
      <c r="K37" s="364">
        <f>SUM(一般会計:下水!K37)</f>
        <v>0</v>
      </c>
      <c r="L37" s="355"/>
      <c r="N37" s="384">
        <f t="shared" si="0"/>
        <v>0</v>
      </c>
    </row>
    <row r="38" spans="1:14" ht="14.1" customHeight="1" x14ac:dyDescent="0.2">
      <c r="A38" s="355"/>
      <c r="B38" s="304" t="s">
        <v>376</v>
      </c>
      <c r="C38" s="304"/>
      <c r="D38" s="383">
        <f>SUM(一般会計:下水!D38)</f>
        <v>0</v>
      </c>
      <c r="E38" s="383">
        <f>SUM(一般会計:下水!E38)</f>
        <v>0</v>
      </c>
      <c r="F38" s="383">
        <f>SUM(一般会計:下水!F38)</f>
        <v>0</v>
      </c>
      <c r="G38" s="383">
        <f>SUM(一般会計:下水!G38)</f>
        <v>0</v>
      </c>
      <c r="H38" s="383">
        <f>SUM(一般会計:下水!H38)</f>
        <v>0</v>
      </c>
      <c r="I38" s="383">
        <f>SUM(一般会計:下水!I38)</f>
        <v>0</v>
      </c>
      <c r="J38" s="383">
        <f>SUM(一般会計:下水!J38)</f>
        <v>0</v>
      </c>
      <c r="K38" s="364">
        <f>SUM(一般会計:下水!K38)</f>
        <v>0</v>
      </c>
      <c r="L38" s="355"/>
      <c r="N38" s="384">
        <f t="shared" si="0"/>
        <v>0</v>
      </c>
    </row>
    <row r="39" spans="1:14" ht="14.1" customHeight="1" x14ac:dyDescent="0.2">
      <c r="A39" s="355"/>
      <c r="B39" s="304" t="s">
        <v>377</v>
      </c>
      <c r="C39" s="304"/>
      <c r="D39" s="383">
        <f>SUM(一般会計:下水!D39)</f>
        <v>0</v>
      </c>
      <c r="E39" s="383">
        <f>SUM(一般会計:下水!E39)</f>
        <v>0</v>
      </c>
      <c r="F39" s="383">
        <f>SUM(一般会計:下水!F39)</f>
        <v>0</v>
      </c>
      <c r="G39" s="383">
        <f>SUM(一般会計:下水!G39)</f>
        <v>0</v>
      </c>
      <c r="H39" s="383">
        <f>SUM(一般会計:下水!H39)</f>
        <v>0</v>
      </c>
      <c r="I39" s="383">
        <f>SUM(一般会計:下水!I39)</f>
        <v>0</v>
      </c>
      <c r="J39" s="383">
        <f>SUM(一般会計:下水!J39)</f>
        <v>0</v>
      </c>
      <c r="K39" s="364">
        <f>SUM(一般会計:下水!K39)</f>
        <v>0</v>
      </c>
      <c r="L39" s="355"/>
      <c r="N39" s="384">
        <f t="shared" si="0"/>
        <v>0</v>
      </c>
    </row>
    <row r="40" spans="1:14" ht="14.1" customHeight="1" x14ac:dyDescent="0.2">
      <c r="A40" s="355"/>
      <c r="B40" s="304" t="s">
        <v>378</v>
      </c>
      <c r="C40" s="304"/>
      <c r="D40" s="370">
        <f>SUM(一般会計:下水!D40)</f>
        <v>0</v>
      </c>
      <c r="E40" s="370">
        <f>SUM(一般会計:下水!E40)</f>
        <v>0</v>
      </c>
      <c r="F40" s="370">
        <f>SUM(一般会計:下水!F40)</f>
        <v>0</v>
      </c>
      <c r="G40" s="370">
        <f>SUM(一般会計:下水!G40)</f>
        <v>0</v>
      </c>
      <c r="H40" s="370">
        <f>SUM(一般会計:下水!H40)</f>
        <v>0</v>
      </c>
      <c r="I40" s="370">
        <f>SUM(一般会計:下水!I40)</f>
        <v>0</v>
      </c>
      <c r="J40" s="370">
        <f>SUM(一般会計:下水!J40)</f>
        <v>0</v>
      </c>
      <c r="K40" s="364">
        <f>SUM(一般会計:下水!K40)</f>
        <v>0</v>
      </c>
      <c r="L40" s="355"/>
      <c r="N40" s="384">
        <f t="shared" si="0"/>
        <v>0</v>
      </c>
    </row>
    <row r="41" spans="1:14" ht="14.1" customHeight="1" x14ac:dyDescent="0.2">
      <c r="A41" s="355"/>
      <c r="B41" s="385" t="s">
        <v>379</v>
      </c>
      <c r="C41" s="386"/>
      <c r="D41" s="370">
        <f>SUM(一般会計:下水!D41)</f>
        <v>8056792666</v>
      </c>
      <c r="E41" s="370">
        <f>SUM(一般会計:下水!E41)</f>
        <v>0</v>
      </c>
      <c r="F41" s="370">
        <f>SUM(一般会計:下水!F41)</f>
        <v>0</v>
      </c>
      <c r="G41" s="370">
        <f>SUM(一般会計:下水!G41)</f>
        <v>0</v>
      </c>
      <c r="H41" s="370">
        <f>SUM(一般会計:下水!H41)</f>
        <v>77386</v>
      </c>
      <c r="I41" s="370">
        <f>SUM(一般会計:下水!I41)</f>
        <v>0</v>
      </c>
      <c r="J41" s="370">
        <f>SUM(一般会計:下水!J41)</f>
        <v>70969</v>
      </c>
      <c r="K41" s="364">
        <f>SUM(一般会計:下水!K41)</f>
        <v>8056941021</v>
      </c>
      <c r="L41" s="387"/>
      <c r="N41" s="384">
        <f t="shared" si="0"/>
        <v>0</v>
      </c>
    </row>
    <row r="42" spans="1:14" ht="14.1" customHeight="1" x14ac:dyDescent="0.2">
      <c r="A42" s="355"/>
      <c r="B42" s="304" t="s">
        <v>380</v>
      </c>
      <c r="C42" s="304"/>
      <c r="D42" s="370">
        <f>SUM(一般会計:下水!D42)</f>
        <v>1641765</v>
      </c>
      <c r="E42" s="383">
        <f>SUM(一般会計:下水!E42)</f>
        <v>0</v>
      </c>
      <c r="F42" s="383">
        <f>SUM(一般会計:下水!F42)</f>
        <v>0</v>
      </c>
      <c r="G42" s="383">
        <f>SUM(一般会計:下水!G42)</f>
        <v>0</v>
      </c>
      <c r="H42" s="370">
        <f>SUM(一般会計:下水!H42)</f>
        <v>77386</v>
      </c>
      <c r="I42" s="383">
        <f>SUM(一般会計:下水!I42)</f>
        <v>0</v>
      </c>
      <c r="J42" s="370">
        <f>SUM(一般会計:下水!J42)</f>
        <v>70969</v>
      </c>
      <c r="K42" s="364">
        <f>SUM(一般会計:下水!K42)</f>
        <v>1790120</v>
      </c>
      <c r="L42" s="355"/>
      <c r="N42" s="384">
        <f t="shared" si="0"/>
        <v>0</v>
      </c>
    </row>
    <row r="43" spans="1:14" ht="14.1" customHeight="1" x14ac:dyDescent="0.2">
      <c r="A43" s="355"/>
      <c r="B43" s="304" t="s">
        <v>381</v>
      </c>
      <c r="C43" s="304"/>
      <c r="D43" s="370">
        <f>SUM(一般会計:下水!D43)</f>
        <v>774353743</v>
      </c>
      <c r="E43" s="383">
        <f>SUM(一般会計:下水!E43)</f>
        <v>0</v>
      </c>
      <c r="F43" s="383">
        <f>SUM(一般会計:下水!F43)</f>
        <v>0</v>
      </c>
      <c r="G43" s="383">
        <f>SUM(一般会計:下水!G43)</f>
        <v>0</v>
      </c>
      <c r="H43" s="383">
        <f>SUM(一般会計:下水!H43)</f>
        <v>0</v>
      </c>
      <c r="I43" s="383">
        <f>SUM(一般会計:下水!I43)</f>
        <v>0</v>
      </c>
      <c r="J43" s="383">
        <f>SUM(一般会計:下水!J43)</f>
        <v>0</v>
      </c>
      <c r="K43" s="364">
        <f>SUM(一般会計:下水!K43)</f>
        <v>774353743</v>
      </c>
      <c r="L43" s="355"/>
      <c r="N43" s="384">
        <f t="shared" si="0"/>
        <v>0</v>
      </c>
    </row>
    <row r="44" spans="1:14" ht="14.1" customHeight="1" x14ac:dyDescent="0.2">
      <c r="A44" s="355"/>
      <c r="B44" s="305" t="s">
        <v>373</v>
      </c>
      <c r="C44" s="305"/>
      <c r="D44" s="370">
        <f>SUM(一般会計:下水!D44)</f>
        <v>7280797158</v>
      </c>
      <c r="E44" s="383">
        <f>SUM(一般会計:下水!E44)</f>
        <v>0</v>
      </c>
      <c r="F44" s="383">
        <f>SUM(一般会計:下水!F44)</f>
        <v>0</v>
      </c>
      <c r="G44" s="383">
        <f>SUM(一般会計:下水!G44)</f>
        <v>0</v>
      </c>
      <c r="H44" s="383">
        <f>SUM(一般会計:下水!H44)</f>
        <v>0</v>
      </c>
      <c r="I44" s="383">
        <f>SUM(一般会計:下水!I44)</f>
        <v>0</v>
      </c>
      <c r="J44" s="383">
        <f>SUM(一般会計:下水!J44)</f>
        <v>0</v>
      </c>
      <c r="K44" s="364">
        <f>SUM(一般会計:下水!K44)</f>
        <v>7280797158</v>
      </c>
      <c r="L44" s="355"/>
      <c r="N44" s="384">
        <f t="shared" si="0"/>
        <v>0</v>
      </c>
    </row>
    <row r="45" spans="1:14" ht="14.1" customHeight="1" x14ac:dyDescent="0.2">
      <c r="A45" s="355"/>
      <c r="B45" s="304" t="s">
        <v>377</v>
      </c>
      <c r="C45" s="304"/>
      <c r="D45" s="370">
        <f>SUM(一般会計:下水!D45)</f>
        <v>0</v>
      </c>
      <c r="E45" s="370">
        <f>SUM(一般会計:下水!E45)</f>
        <v>0</v>
      </c>
      <c r="F45" s="370">
        <f>SUM(一般会計:下水!F45)</f>
        <v>0</v>
      </c>
      <c r="G45" s="370">
        <f>SUM(一般会計:下水!G45)</f>
        <v>0</v>
      </c>
      <c r="H45" s="370">
        <f>SUM(一般会計:下水!H45)</f>
        <v>0</v>
      </c>
      <c r="I45" s="370">
        <f>SUM(一般会計:下水!I45)</f>
        <v>0</v>
      </c>
      <c r="J45" s="370">
        <f>SUM(一般会計:下水!J45)</f>
        <v>0</v>
      </c>
      <c r="K45" s="364">
        <f>SUM(一般会計:下水!K45)</f>
        <v>0</v>
      </c>
      <c r="L45" s="355"/>
      <c r="N45" s="384">
        <f t="shared" si="0"/>
        <v>0</v>
      </c>
    </row>
    <row r="46" spans="1:14" ht="14.1" customHeight="1" x14ac:dyDescent="0.2">
      <c r="A46" s="355"/>
      <c r="B46" s="305" t="s">
        <v>378</v>
      </c>
      <c r="C46" s="305"/>
      <c r="D46" s="370">
        <f>SUM(一般会計:下水!D46)</f>
        <v>0</v>
      </c>
      <c r="E46" s="370">
        <f>SUM(一般会計:下水!E46)</f>
        <v>0</v>
      </c>
      <c r="F46" s="370">
        <f>SUM(一般会計:下水!F46)</f>
        <v>0</v>
      </c>
      <c r="G46" s="370">
        <f>SUM(一般会計:下水!G46)</f>
        <v>0</v>
      </c>
      <c r="H46" s="370">
        <f>SUM(一般会計:下水!H46)</f>
        <v>0</v>
      </c>
      <c r="I46" s="370">
        <f>SUM(一般会計:下水!I46)</f>
        <v>0</v>
      </c>
      <c r="J46" s="370">
        <f>SUM(一般会計:下水!J46)</f>
        <v>0</v>
      </c>
      <c r="K46" s="364">
        <f>SUM(一般会計:下水!K46)</f>
        <v>0</v>
      </c>
      <c r="L46" s="355"/>
      <c r="N46" s="384">
        <f t="shared" si="0"/>
        <v>0</v>
      </c>
    </row>
    <row r="47" spans="1:14" ht="14.1" customHeight="1" x14ac:dyDescent="0.2">
      <c r="A47" s="355"/>
      <c r="B47" s="388" t="s">
        <v>382</v>
      </c>
      <c r="C47" s="389"/>
      <c r="D47" s="370">
        <f>SUM(一般会計:下水!D47)</f>
        <v>23971230</v>
      </c>
      <c r="E47" s="370">
        <f>SUM(一般会計:下水!E47)</f>
        <v>1466169</v>
      </c>
      <c r="F47" s="370">
        <f>SUM(一般会計:下水!F47)</f>
        <v>4978355</v>
      </c>
      <c r="G47" s="370">
        <f>SUM(一般会計:下水!G47)</f>
        <v>1926212</v>
      </c>
      <c r="H47" s="370">
        <f>SUM(一般会計:下水!H47)</f>
        <v>294009</v>
      </c>
      <c r="I47" s="370">
        <f>SUM(一般会計:下水!I47)</f>
        <v>0</v>
      </c>
      <c r="J47" s="370">
        <f>SUM(一般会計:下水!J47)</f>
        <v>6592851</v>
      </c>
      <c r="K47" s="364">
        <f>SUM(一般会計:下水!K47)</f>
        <v>39228826</v>
      </c>
      <c r="L47" s="355"/>
      <c r="N47" s="384">
        <f t="shared" si="0"/>
        <v>0</v>
      </c>
    </row>
    <row r="48" spans="1:14" ht="13.5" customHeight="1" x14ac:dyDescent="0.2">
      <c r="A48" s="355"/>
      <c r="B48" s="390" t="s">
        <v>7</v>
      </c>
      <c r="C48" s="390"/>
      <c r="D48" s="370">
        <f>SUM(一般会計:下水!D48)</f>
        <v>9072667192</v>
      </c>
      <c r="E48" s="370">
        <f>SUM(一般会計:下水!E48)</f>
        <v>1584877375</v>
      </c>
      <c r="F48" s="370">
        <f>SUM(一般会計:下水!F48)</f>
        <v>379079804</v>
      </c>
      <c r="G48" s="370">
        <f>SUM(一般会計:下水!G48)</f>
        <v>582491594</v>
      </c>
      <c r="H48" s="370">
        <f>SUM(一般会計:下水!H48)</f>
        <v>539694689</v>
      </c>
      <c r="I48" s="370">
        <f>SUM(一般会計:下水!I48)</f>
        <v>934381</v>
      </c>
      <c r="J48" s="370">
        <f>SUM(一般会計:下水!J48)</f>
        <v>754929064</v>
      </c>
      <c r="K48" s="364">
        <f>SUM(一般会計:下水!K48)</f>
        <v>12914674099</v>
      </c>
      <c r="L48" s="355"/>
      <c r="N48" s="384">
        <f t="shared" si="0"/>
        <v>0</v>
      </c>
    </row>
    <row r="49" spans="1:14" ht="3" customHeight="1" x14ac:dyDescent="0.2">
      <c r="A49" s="355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</row>
    <row r="50" spans="1:14" ht="5.0999999999999996" customHeight="1" x14ac:dyDescent="0.2">
      <c r="A50" s="355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91"/>
      <c r="M50" s="355"/>
    </row>
    <row r="52" spans="1:14" x14ac:dyDescent="0.2">
      <c r="N52" s="371" t="s">
        <v>394</v>
      </c>
    </row>
  </sheetData>
  <mergeCells count="51"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H29:H30"/>
    <mergeCell ref="I29:I30"/>
    <mergeCell ref="J29:J30"/>
    <mergeCell ref="K29:K30"/>
    <mergeCell ref="B31:C31"/>
    <mergeCell ref="B32:C32"/>
    <mergeCell ref="B25:C25"/>
    <mergeCell ref="B29:C30"/>
    <mergeCell ref="D29:D30"/>
    <mergeCell ref="E29:E30"/>
    <mergeCell ref="F29:F30"/>
    <mergeCell ref="G29:G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L2"/>
    <mergeCell ref="A3:E3"/>
    <mergeCell ref="A4:K4"/>
    <mergeCell ref="B5:K5"/>
  </mergeCells>
  <phoneticPr fontId="4"/>
  <printOptions horizontalCentered="1"/>
  <pageMargins left="0" right="0" top="0" bottom="0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2"/>
  <sheetViews>
    <sheetView view="pageBreakPreview" zoomScaleNormal="100" zoomScaleSheetLayoutView="100" workbookViewId="0">
      <selection activeCell="N14" sqref="N14"/>
    </sheetView>
  </sheetViews>
  <sheetFormatPr defaultRowHeight="13.2" x14ac:dyDescent="0.2"/>
  <cols>
    <col min="1" max="1" width="0.88671875" style="150" customWidth="1"/>
    <col min="2" max="2" width="3.77734375" style="150" customWidth="1"/>
    <col min="3" max="3" width="16.77734375" style="150" customWidth="1"/>
    <col min="4" max="10" width="16.88671875" style="150" customWidth="1"/>
    <col min="11" max="11" width="16.21875" style="150" customWidth="1"/>
    <col min="12" max="12" width="0.6640625" style="150" customWidth="1"/>
    <col min="13" max="13" width="0.33203125" style="150" customWidth="1"/>
    <col min="14" max="14" width="13.109375" style="150" bestFit="1" customWidth="1"/>
    <col min="15" max="16384" width="8.88671875" style="150"/>
  </cols>
  <sheetData>
    <row r="1" spans="1:12" ht="18.75" customHeight="1" x14ac:dyDescent="0.2">
      <c r="A1" s="309"/>
      <c r="B1" s="310"/>
      <c r="C1" s="310"/>
      <c r="D1" s="310"/>
    </row>
    <row r="2" spans="1:12" ht="24.75" customHeight="1" x14ac:dyDescent="0.2">
      <c r="A2" s="311" t="s">
        <v>357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9.5" customHeight="1" x14ac:dyDescent="0.2">
      <c r="A3" s="312" t="s">
        <v>358</v>
      </c>
      <c r="B3" s="313"/>
      <c r="C3" s="313"/>
      <c r="D3" s="313"/>
      <c r="E3" s="313"/>
      <c r="F3" s="151"/>
      <c r="G3" s="151"/>
      <c r="H3" s="151"/>
      <c r="I3" s="151"/>
      <c r="J3" s="151"/>
      <c r="K3" s="151"/>
    </row>
    <row r="4" spans="1:12" ht="16.5" customHeight="1" x14ac:dyDescent="0.2">
      <c r="A4" s="312" t="s">
        <v>359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2" ht="1.5" customHeight="1" x14ac:dyDescent="0.2"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2" ht="20.25" customHeight="1" x14ac:dyDescent="0.2">
      <c r="A6" s="152"/>
      <c r="B6" s="153" t="s">
        <v>360</v>
      </c>
      <c r="C6" s="154"/>
      <c r="D6" s="155"/>
      <c r="E6" s="155"/>
      <c r="F6" s="155"/>
      <c r="G6" s="155"/>
      <c r="H6" s="155"/>
      <c r="I6" s="155"/>
      <c r="J6" s="156" t="s">
        <v>361</v>
      </c>
      <c r="K6" s="155"/>
      <c r="L6" s="152"/>
    </row>
    <row r="7" spans="1:12" ht="37.5" customHeight="1" x14ac:dyDescent="0.2">
      <c r="A7" s="152"/>
      <c r="B7" s="332" t="s">
        <v>6</v>
      </c>
      <c r="C7" s="332"/>
      <c r="D7" s="333" t="s">
        <v>362</v>
      </c>
      <c r="E7" s="333" t="s">
        <v>363</v>
      </c>
      <c r="F7" s="333" t="s">
        <v>364</v>
      </c>
      <c r="G7" s="333" t="s">
        <v>365</v>
      </c>
      <c r="H7" s="333" t="s">
        <v>366</v>
      </c>
      <c r="I7" s="333" t="s">
        <v>367</v>
      </c>
      <c r="J7" s="334" t="s">
        <v>368</v>
      </c>
      <c r="K7" s="157"/>
      <c r="L7" s="152"/>
    </row>
    <row r="8" spans="1:12" ht="14.1" customHeight="1" x14ac:dyDescent="0.2">
      <c r="A8" s="152"/>
      <c r="B8" s="298" t="s">
        <v>369</v>
      </c>
      <c r="C8" s="298"/>
      <c r="D8" s="335">
        <f>SUM(D9:D17)</f>
        <v>8401507730</v>
      </c>
      <c r="E8" s="335">
        <f>SUM(E9:E17)</f>
        <v>243434517</v>
      </c>
      <c r="F8" s="335">
        <f>SUM(F9:F17)</f>
        <v>0</v>
      </c>
      <c r="G8" s="335">
        <f t="shared" ref="G8:G24" si="0">D8+E8-F8</f>
        <v>8644942247</v>
      </c>
      <c r="H8" s="335">
        <f>SUM(H9:H17)</f>
        <v>4008223913</v>
      </c>
      <c r="I8" s="335">
        <f>SUM(I9:I17)</f>
        <v>193759506</v>
      </c>
      <c r="J8" s="336">
        <f t="shared" ref="J8:J24" si="1">G8-H8</f>
        <v>4636718334</v>
      </c>
      <c r="K8" s="157"/>
      <c r="L8" s="152"/>
    </row>
    <row r="9" spans="1:12" ht="14.1" customHeight="1" x14ac:dyDescent="0.2">
      <c r="A9" s="152"/>
      <c r="B9" s="298" t="s">
        <v>370</v>
      </c>
      <c r="C9" s="298"/>
      <c r="D9" s="337">
        <v>228823599</v>
      </c>
      <c r="E9" s="338">
        <v>0</v>
      </c>
      <c r="F9" s="338">
        <v>0</v>
      </c>
      <c r="G9" s="335">
        <f t="shared" si="0"/>
        <v>228823599</v>
      </c>
      <c r="H9" s="337">
        <v>0</v>
      </c>
      <c r="I9" s="337">
        <v>0</v>
      </c>
      <c r="J9" s="336">
        <f t="shared" si="1"/>
        <v>228823599</v>
      </c>
      <c r="K9" s="157"/>
      <c r="L9" s="152"/>
    </row>
    <row r="10" spans="1:12" ht="14.1" customHeight="1" x14ac:dyDescent="0.2">
      <c r="A10" s="152"/>
      <c r="B10" s="303" t="s">
        <v>371</v>
      </c>
      <c r="C10" s="303"/>
      <c r="D10" s="338">
        <v>0</v>
      </c>
      <c r="E10" s="338">
        <v>0</v>
      </c>
      <c r="F10" s="338">
        <v>0</v>
      </c>
      <c r="G10" s="335">
        <f t="shared" si="0"/>
        <v>0</v>
      </c>
      <c r="H10" s="337">
        <v>0</v>
      </c>
      <c r="I10" s="337">
        <v>0</v>
      </c>
      <c r="J10" s="336">
        <f t="shared" si="1"/>
        <v>0</v>
      </c>
      <c r="K10" s="157"/>
      <c r="L10" s="152"/>
    </row>
    <row r="11" spans="1:12" ht="14.1" customHeight="1" x14ac:dyDescent="0.2">
      <c r="A11" s="152"/>
      <c r="B11" s="303" t="s">
        <v>372</v>
      </c>
      <c r="C11" s="303"/>
      <c r="D11" s="338">
        <v>6560242231</v>
      </c>
      <c r="E11" s="338">
        <v>234987174</v>
      </c>
      <c r="F11" s="338">
        <v>0</v>
      </c>
      <c r="G11" s="335">
        <f t="shared" si="0"/>
        <v>6795229405</v>
      </c>
      <c r="H11" s="337">
        <v>3179812323</v>
      </c>
      <c r="I11" s="337">
        <v>144486609</v>
      </c>
      <c r="J11" s="336">
        <f t="shared" si="1"/>
        <v>3615417082</v>
      </c>
      <c r="K11" s="157"/>
      <c r="L11" s="152"/>
    </row>
    <row r="12" spans="1:12" ht="14.1" customHeight="1" x14ac:dyDescent="0.2">
      <c r="A12" s="152"/>
      <c r="B12" s="298" t="s">
        <v>373</v>
      </c>
      <c r="C12" s="298"/>
      <c r="D12" s="337">
        <v>1612441900</v>
      </c>
      <c r="E12" s="337">
        <v>8447343</v>
      </c>
      <c r="F12" s="337">
        <v>0</v>
      </c>
      <c r="G12" s="335">
        <f t="shared" si="0"/>
        <v>1620889243</v>
      </c>
      <c r="H12" s="337">
        <v>828411590</v>
      </c>
      <c r="I12" s="337">
        <v>49272897</v>
      </c>
      <c r="J12" s="336">
        <f t="shared" si="1"/>
        <v>792477653</v>
      </c>
      <c r="K12" s="157"/>
      <c r="L12" s="152"/>
    </row>
    <row r="13" spans="1:12" ht="14.1" customHeight="1" x14ac:dyDescent="0.2">
      <c r="A13" s="152"/>
      <c r="B13" s="303" t="s">
        <v>374</v>
      </c>
      <c r="C13" s="303"/>
      <c r="D13" s="338">
        <v>0</v>
      </c>
      <c r="E13" s="338">
        <v>0</v>
      </c>
      <c r="F13" s="338">
        <v>0</v>
      </c>
      <c r="G13" s="335">
        <f t="shared" si="0"/>
        <v>0</v>
      </c>
      <c r="H13" s="337">
        <v>0</v>
      </c>
      <c r="I13" s="337">
        <v>0</v>
      </c>
      <c r="J13" s="336">
        <f t="shared" si="1"/>
        <v>0</v>
      </c>
      <c r="K13" s="157"/>
      <c r="L13" s="152"/>
    </row>
    <row r="14" spans="1:12" ht="14.1" customHeight="1" x14ac:dyDescent="0.2">
      <c r="A14" s="152"/>
      <c r="B14" s="298" t="s">
        <v>375</v>
      </c>
      <c r="C14" s="298"/>
      <c r="D14" s="337">
        <v>0</v>
      </c>
      <c r="E14" s="337">
        <v>0</v>
      </c>
      <c r="F14" s="337">
        <v>0</v>
      </c>
      <c r="G14" s="335">
        <f t="shared" si="0"/>
        <v>0</v>
      </c>
      <c r="H14" s="338">
        <v>0</v>
      </c>
      <c r="I14" s="338">
        <v>0</v>
      </c>
      <c r="J14" s="336">
        <f t="shared" si="1"/>
        <v>0</v>
      </c>
      <c r="K14" s="157"/>
      <c r="L14" s="152"/>
    </row>
    <row r="15" spans="1:12" ht="14.1" customHeight="1" x14ac:dyDescent="0.2">
      <c r="A15" s="152"/>
      <c r="B15" s="303" t="s">
        <v>376</v>
      </c>
      <c r="C15" s="303"/>
      <c r="D15" s="338">
        <v>0</v>
      </c>
      <c r="E15" s="338">
        <v>0</v>
      </c>
      <c r="F15" s="338">
        <v>0</v>
      </c>
      <c r="G15" s="335">
        <f t="shared" si="0"/>
        <v>0</v>
      </c>
      <c r="H15" s="338">
        <v>0</v>
      </c>
      <c r="I15" s="338">
        <v>0</v>
      </c>
      <c r="J15" s="336">
        <f t="shared" si="1"/>
        <v>0</v>
      </c>
      <c r="K15" s="157"/>
      <c r="L15" s="152"/>
    </row>
    <row r="16" spans="1:12" ht="14.1" customHeight="1" x14ac:dyDescent="0.2">
      <c r="A16" s="152"/>
      <c r="B16" s="303" t="s">
        <v>377</v>
      </c>
      <c r="C16" s="303"/>
      <c r="D16" s="338">
        <v>0</v>
      </c>
      <c r="E16" s="338">
        <v>0</v>
      </c>
      <c r="F16" s="338">
        <v>0</v>
      </c>
      <c r="G16" s="335">
        <f t="shared" si="0"/>
        <v>0</v>
      </c>
      <c r="H16" s="337">
        <v>0</v>
      </c>
      <c r="I16" s="337">
        <v>0</v>
      </c>
      <c r="J16" s="336">
        <f t="shared" si="1"/>
        <v>0</v>
      </c>
      <c r="K16" s="157"/>
      <c r="L16" s="152"/>
    </row>
    <row r="17" spans="1:14" ht="14.1" customHeight="1" x14ac:dyDescent="0.2">
      <c r="A17" s="152"/>
      <c r="B17" s="303" t="s">
        <v>378</v>
      </c>
      <c r="C17" s="303"/>
      <c r="D17" s="338">
        <v>0</v>
      </c>
      <c r="E17" s="338">
        <v>0</v>
      </c>
      <c r="F17" s="338">
        <v>0</v>
      </c>
      <c r="G17" s="335">
        <f t="shared" si="0"/>
        <v>0</v>
      </c>
      <c r="H17" s="337">
        <v>0</v>
      </c>
      <c r="I17" s="337">
        <v>0</v>
      </c>
      <c r="J17" s="336">
        <f t="shared" si="1"/>
        <v>0</v>
      </c>
      <c r="K17" s="157"/>
      <c r="L17" s="152"/>
    </row>
    <row r="18" spans="1:14" ht="14.1" customHeight="1" x14ac:dyDescent="0.2">
      <c r="A18" s="152"/>
      <c r="B18" s="308" t="s">
        <v>379</v>
      </c>
      <c r="C18" s="308"/>
      <c r="D18" s="339">
        <f>SUM(D19:D23)</f>
        <v>18901727022</v>
      </c>
      <c r="E18" s="339">
        <f>SUM(E19:E23)</f>
        <v>43035688</v>
      </c>
      <c r="F18" s="339">
        <f>SUM(F19:F23)</f>
        <v>6</v>
      </c>
      <c r="G18" s="335">
        <f t="shared" si="0"/>
        <v>18944762704</v>
      </c>
      <c r="H18" s="339">
        <f>SUM(H19:H23)</f>
        <v>12712750079</v>
      </c>
      <c r="I18" s="339">
        <f>SUM(I19:I23)</f>
        <v>376566257</v>
      </c>
      <c r="J18" s="336">
        <f t="shared" si="1"/>
        <v>6232012625</v>
      </c>
      <c r="K18" s="157"/>
      <c r="L18" s="152"/>
    </row>
    <row r="19" spans="1:14" ht="14.1" customHeight="1" x14ac:dyDescent="0.2">
      <c r="A19" s="152"/>
      <c r="B19" s="298" t="s">
        <v>380</v>
      </c>
      <c r="C19" s="298"/>
      <c r="D19" s="337">
        <v>657879</v>
      </c>
      <c r="E19" s="337">
        <v>5127</v>
      </c>
      <c r="F19" s="337">
        <v>6</v>
      </c>
      <c r="G19" s="335">
        <f t="shared" si="0"/>
        <v>663000</v>
      </c>
      <c r="H19" s="337">
        <v>0</v>
      </c>
      <c r="I19" s="337">
        <v>0</v>
      </c>
      <c r="J19" s="336">
        <f t="shared" si="1"/>
        <v>663000</v>
      </c>
      <c r="K19" s="157"/>
      <c r="L19" s="152"/>
    </row>
    <row r="20" spans="1:14" ht="14.1" customHeight="1" x14ac:dyDescent="0.2">
      <c r="A20" s="152"/>
      <c r="B20" s="303" t="s">
        <v>381</v>
      </c>
      <c r="C20" s="303"/>
      <c r="D20" s="337">
        <v>165316000</v>
      </c>
      <c r="E20" s="337">
        <v>0</v>
      </c>
      <c r="F20" s="337">
        <v>0</v>
      </c>
      <c r="G20" s="335">
        <f t="shared" si="0"/>
        <v>165316000</v>
      </c>
      <c r="H20" s="337">
        <v>72654588</v>
      </c>
      <c r="I20" s="337">
        <v>4810900</v>
      </c>
      <c r="J20" s="336">
        <f t="shared" si="1"/>
        <v>92661412</v>
      </c>
      <c r="K20" s="157"/>
      <c r="L20" s="152"/>
    </row>
    <row r="21" spans="1:14" ht="14.1" customHeight="1" x14ac:dyDescent="0.2">
      <c r="A21" s="152"/>
      <c r="B21" s="298" t="s">
        <v>373</v>
      </c>
      <c r="C21" s="298"/>
      <c r="D21" s="337">
        <v>18735753143</v>
      </c>
      <c r="E21" s="337">
        <v>43030561</v>
      </c>
      <c r="F21" s="337">
        <v>0</v>
      </c>
      <c r="G21" s="335">
        <f t="shared" si="0"/>
        <v>18778783704</v>
      </c>
      <c r="H21" s="337">
        <v>12640095491</v>
      </c>
      <c r="I21" s="337">
        <v>371755357</v>
      </c>
      <c r="J21" s="336">
        <f t="shared" si="1"/>
        <v>6138688213</v>
      </c>
      <c r="K21" s="157"/>
      <c r="L21" s="152"/>
    </row>
    <row r="22" spans="1:14" ht="14.1" customHeight="1" x14ac:dyDescent="0.2">
      <c r="A22" s="152"/>
      <c r="B22" s="298" t="s">
        <v>377</v>
      </c>
      <c r="C22" s="298"/>
      <c r="D22" s="337">
        <v>0</v>
      </c>
      <c r="E22" s="337">
        <v>0</v>
      </c>
      <c r="F22" s="337">
        <v>0</v>
      </c>
      <c r="G22" s="335">
        <f t="shared" si="0"/>
        <v>0</v>
      </c>
      <c r="H22" s="337">
        <v>0</v>
      </c>
      <c r="I22" s="337">
        <v>0</v>
      </c>
      <c r="J22" s="336">
        <f t="shared" si="1"/>
        <v>0</v>
      </c>
      <c r="K22" s="157"/>
      <c r="L22" s="152"/>
    </row>
    <row r="23" spans="1:14" ht="14.1" customHeight="1" x14ac:dyDescent="0.2">
      <c r="A23" s="152"/>
      <c r="B23" s="303" t="s">
        <v>378</v>
      </c>
      <c r="C23" s="303"/>
      <c r="D23" s="337">
        <v>0</v>
      </c>
      <c r="E23" s="337">
        <v>0</v>
      </c>
      <c r="F23" s="337">
        <v>0</v>
      </c>
      <c r="G23" s="335">
        <f t="shared" si="0"/>
        <v>0</v>
      </c>
      <c r="H23" s="337">
        <v>0</v>
      </c>
      <c r="I23" s="337">
        <v>0</v>
      </c>
      <c r="J23" s="336">
        <f t="shared" si="1"/>
        <v>0</v>
      </c>
      <c r="K23" s="157"/>
      <c r="L23" s="152"/>
    </row>
    <row r="24" spans="1:14" ht="14.1" customHeight="1" x14ac:dyDescent="0.2">
      <c r="A24" s="152"/>
      <c r="B24" s="298" t="s">
        <v>382</v>
      </c>
      <c r="C24" s="298"/>
      <c r="D24" s="337">
        <v>124721983</v>
      </c>
      <c r="E24" s="337">
        <v>0</v>
      </c>
      <c r="F24" s="337">
        <v>0</v>
      </c>
      <c r="G24" s="335">
        <f t="shared" si="0"/>
        <v>124721983</v>
      </c>
      <c r="H24" s="337">
        <v>114073134</v>
      </c>
      <c r="I24" s="337">
        <v>3633467</v>
      </c>
      <c r="J24" s="336">
        <f t="shared" si="1"/>
        <v>10648849</v>
      </c>
      <c r="K24" s="157"/>
      <c r="L24" s="152"/>
    </row>
    <row r="25" spans="1:14" ht="14.1" customHeight="1" x14ac:dyDescent="0.2">
      <c r="A25" s="152"/>
      <c r="B25" s="340" t="s">
        <v>0</v>
      </c>
      <c r="C25" s="341"/>
      <c r="D25" s="339">
        <f t="shared" ref="D25:J25" si="2">D8+D18+D24</f>
        <v>27427956735</v>
      </c>
      <c r="E25" s="339">
        <f t="shared" si="2"/>
        <v>286470205</v>
      </c>
      <c r="F25" s="339">
        <f t="shared" si="2"/>
        <v>6</v>
      </c>
      <c r="G25" s="339">
        <f t="shared" si="2"/>
        <v>27714426934</v>
      </c>
      <c r="H25" s="339">
        <f t="shared" si="2"/>
        <v>16835047126</v>
      </c>
      <c r="I25" s="339">
        <f t="shared" si="2"/>
        <v>573959230</v>
      </c>
      <c r="J25" s="342">
        <f t="shared" si="2"/>
        <v>10879379808</v>
      </c>
      <c r="K25" s="157"/>
      <c r="L25" s="152"/>
      <c r="N25" s="215" t="s">
        <v>393</v>
      </c>
    </row>
    <row r="26" spans="1:14" ht="8.4" customHeight="1" x14ac:dyDescent="0.2">
      <c r="A26" s="152"/>
      <c r="B26" s="158"/>
      <c r="C26" s="159"/>
      <c r="D26" s="159"/>
      <c r="E26" s="159"/>
      <c r="F26" s="159"/>
      <c r="G26" s="159"/>
      <c r="H26" s="160"/>
      <c r="I26" s="160"/>
      <c r="J26" s="161"/>
      <c r="K26" s="161"/>
      <c r="L26" s="152"/>
    </row>
    <row r="27" spans="1:14" ht="6.75" customHeight="1" x14ac:dyDescent="0.2">
      <c r="A27" s="152"/>
      <c r="B27" s="152"/>
      <c r="C27" s="162"/>
      <c r="D27" s="163"/>
      <c r="E27" s="163"/>
      <c r="F27" s="163"/>
      <c r="G27" s="163"/>
      <c r="H27" s="163"/>
      <c r="I27" s="163"/>
      <c r="J27" s="152"/>
      <c r="K27" s="152"/>
      <c r="L27" s="152"/>
    </row>
    <row r="28" spans="1:14" ht="20.25" customHeight="1" x14ac:dyDescent="0.2">
      <c r="A28" s="152"/>
      <c r="B28" s="164" t="s">
        <v>383</v>
      </c>
      <c r="C28" s="165"/>
      <c r="D28" s="163"/>
      <c r="E28" s="163"/>
      <c r="F28" s="163"/>
      <c r="G28" s="163"/>
      <c r="H28" s="163"/>
      <c r="I28" s="163"/>
      <c r="J28" s="152"/>
      <c r="K28" s="166" t="s">
        <v>361</v>
      </c>
      <c r="L28" s="152"/>
    </row>
    <row r="29" spans="1:14" ht="12.9" customHeight="1" x14ac:dyDescent="0.2">
      <c r="A29" s="152"/>
      <c r="B29" s="332" t="s">
        <v>6</v>
      </c>
      <c r="C29" s="332"/>
      <c r="D29" s="332" t="s">
        <v>384</v>
      </c>
      <c r="E29" s="332" t="s">
        <v>385</v>
      </c>
      <c r="F29" s="332" t="s">
        <v>386</v>
      </c>
      <c r="G29" s="332" t="s">
        <v>387</v>
      </c>
      <c r="H29" s="332" t="s">
        <v>388</v>
      </c>
      <c r="I29" s="332" t="s">
        <v>389</v>
      </c>
      <c r="J29" s="332" t="s">
        <v>390</v>
      </c>
      <c r="K29" s="332" t="s">
        <v>7</v>
      </c>
      <c r="L29" s="152"/>
    </row>
    <row r="30" spans="1:14" ht="12.9" customHeight="1" x14ac:dyDescent="0.2">
      <c r="A30" s="152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152"/>
    </row>
    <row r="31" spans="1:14" ht="14.1" customHeight="1" x14ac:dyDescent="0.2">
      <c r="A31" s="152"/>
      <c r="B31" s="306" t="s">
        <v>369</v>
      </c>
      <c r="C31" s="307"/>
      <c r="D31" s="343">
        <f t="shared" ref="D31:J31" si="3">SUM(D32:D40)</f>
        <v>991903296</v>
      </c>
      <c r="E31" s="343">
        <f t="shared" si="3"/>
        <v>1583411206</v>
      </c>
      <c r="F31" s="343">
        <f t="shared" si="3"/>
        <v>192315531</v>
      </c>
      <c r="G31" s="343">
        <f t="shared" si="3"/>
        <v>580565382</v>
      </c>
      <c r="H31" s="343">
        <f t="shared" si="3"/>
        <v>539323294</v>
      </c>
      <c r="I31" s="343">
        <f t="shared" si="3"/>
        <v>934381</v>
      </c>
      <c r="J31" s="343">
        <f t="shared" si="3"/>
        <v>748265244</v>
      </c>
      <c r="K31" s="335">
        <f t="shared" ref="K31:K48" si="4">SUM(D31:J31)</f>
        <v>4636718334</v>
      </c>
      <c r="L31" s="152"/>
      <c r="N31" s="167">
        <f t="shared" ref="N31:N48" si="5">J8-K31</f>
        <v>0</v>
      </c>
    </row>
    <row r="32" spans="1:14" ht="14.1" customHeight="1" x14ac:dyDescent="0.2">
      <c r="A32" s="152"/>
      <c r="B32" s="299" t="s">
        <v>380</v>
      </c>
      <c r="C32" s="299"/>
      <c r="D32" s="344">
        <v>78563964</v>
      </c>
      <c r="E32" s="344">
        <v>57781917</v>
      </c>
      <c r="F32" s="344">
        <v>4597747</v>
      </c>
      <c r="G32" s="344">
        <v>4690963</v>
      </c>
      <c r="H32" s="344">
        <v>3650916</v>
      </c>
      <c r="I32" s="344">
        <v>934381</v>
      </c>
      <c r="J32" s="344">
        <f>78500894+102817</f>
        <v>78603711</v>
      </c>
      <c r="K32" s="335">
        <f t="shared" si="4"/>
        <v>228823599</v>
      </c>
      <c r="L32" s="152"/>
      <c r="N32" s="167">
        <f t="shared" si="5"/>
        <v>0</v>
      </c>
    </row>
    <row r="33" spans="1:14" ht="14.1" customHeight="1" x14ac:dyDescent="0.2">
      <c r="A33" s="152"/>
      <c r="B33" s="299" t="s">
        <v>371</v>
      </c>
      <c r="C33" s="299"/>
      <c r="D33" s="344">
        <v>0</v>
      </c>
      <c r="E33" s="344">
        <v>0</v>
      </c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35">
        <f t="shared" si="4"/>
        <v>0</v>
      </c>
      <c r="L33" s="152"/>
      <c r="N33" s="167">
        <f t="shared" si="5"/>
        <v>0</v>
      </c>
    </row>
    <row r="34" spans="1:14" ht="14.1" customHeight="1" x14ac:dyDescent="0.2">
      <c r="A34" s="152"/>
      <c r="B34" s="300" t="s">
        <v>372</v>
      </c>
      <c r="C34" s="300"/>
      <c r="D34" s="344">
        <v>888212318</v>
      </c>
      <c r="E34" s="344">
        <v>1308591620</v>
      </c>
      <c r="F34" s="344">
        <v>136649842</v>
      </c>
      <c r="G34" s="344">
        <v>495577141</v>
      </c>
      <c r="H34" s="344">
        <v>437170561</v>
      </c>
      <c r="I34" s="345">
        <v>0</v>
      </c>
      <c r="J34" s="344">
        <f>348903601+311999</f>
        <v>349215600</v>
      </c>
      <c r="K34" s="335">
        <f t="shared" si="4"/>
        <v>3615417082</v>
      </c>
      <c r="L34" s="152"/>
      <c r="N34" s="167">
        <f t="shared" si="5"/>
        <v>0</v>
      </c>
    </row>
    <row r="35" spans="1:14" ht="14.1" customHeight="1" x14ac:dyDescent="0.2">
      <c r="A35" s="152"/>
      <c r="B35" s="299" t="s">
        <v>373</v>
      </c>
      <c r="C35" s="299"/>
      <c r="D35" s="344">
        <v>25127014</v>
      </c>
      <c r="E35" s="344">
        <v>217037669</v>
      </c>
      <c r="F35" s="344">
        <v>51067942</v>
      </c>
      <c r="G35" s="344">
        <v>80297278</v>
      </c>
      <c r="H35" s="344">
        <v>98501817</v>
      </c>
      <c r="I35" s="345">
        <v>0</v>
      </c>
      <c r="J35" s="344">
        <f>320445941-8</f>
        <v>320445933</v>
      </c>
      <c r="K35" s="335">
        <f t="shared" si="4"/>
        <v>792477653</v>
      </c>
      <c r="L35" s="152"/>
      <c r="N35" s="167">
        <f t="shared" si="5"/>
        <v>0</v>
      </c>
    </row>
    <row r="36" spans="1:14" ht="14.1" customHeight="1" x14ac:dyDescent="0.2">
      <c r="A36" s="152"/>
      <c r="B36" s="304" t="s">
        <v>374</v>
      </c>
      <c r="C36" s="304"/>
      <c r="D36" s="344">
        <v>0</v>
      </c>
      <c r="E36" s="344">
        <v>0</v>
      </c>
      <c r="F36" s="344">
        <v>0</v>
      </c>
      <c r="G36" s="344">
        <v>0</v>
      </c>
      <c r="H36" s="344">
        <v>0</v>
      </c>
      <c r="I36" s="344">
        <v>0</v>
      </c>
      <c r="J36" s="344">
        <v>0</v>
      </c>
      <c r="K36" s="335">
        <f t="shared" si="4"/>
        <v>0</v>
      </c>
      <c r="L36" s="152"/>
      <c r="N36" s="167">
        <f t="shared" si="5"/>
        <v>0</v>
      </c>
    </row>
    <row r="37" spans="1:14" ht="14.1" customHeight="1" x14ac:dyDescent="0.2">
      <c r="A37" s="152"/>
      <c r="B37" s="305" t="s">
        <v>375</v>
      </c>
      <c r="C37" s="305"/>
      <c r="D37" s="345">
        <v>0</v>
      </c>
      <c r="E37" s="345">
        <v>0</v>
      </c>
      <c r="F37" s="345">
        <v>0</v>
      </c>
      <c r="G37" s="345">
        <v>0</v>
      </c>
      <c r="H37" s="345">
        <v>0</v>
      </c>
      <c r="I37" s="345">
        <v>0</v>
      </c>
      <c r="J37" s="345">
        <v>0</v>
      </c>
      <c r="K37" s="335">
        <f t="shared" si="4"/>
        <v>0</v>
      </c>
      <c r="L37" s="152"/>
      <c r="N37" s="167">
        <f t="shared" si="5"/>
        <v>0</v>
      </c>
    </row>
    <row r="38" spans="1:14" ht="14.1" customHeight="1" x14ac:dyDescent="0.2">
      <c r="A38" s="152"/>
      <c r="B38" s="304" t="s">
        <v>376</v>
      </c>
      <c r="C38" s="304"/>
      <c r="D38" s="345">
        <v>0</v>
      </c>
      <c r="E38" s="345">
        <v>0</v>
      </c>
      <c r="F38" s="345">
        <v>0</v>
      </c>
      <c r="G38" s="345">
        <v>0</v>
      </c>
      <c r="H38" s="345">
        <v>0</v>
      </c>
      <c r="I38" s="345">
        <v>0</v>
      </c>
      <c r="J38" s="345">
        <v>0</v>
      </c>
      <c r="K38" s="335">
        <f t="shared" si="4"/>
        <v>0</v>
      </c>
      <c r="L38" s="152"/>
      <c r="N38" s="167">
        <f t="shared" si="5"/>
        <v>0</v>
      </c>
    </row>
    <row r="39" spans="1:14" ht="14.1" customHeight="1" x14ac:dyDescent="0.2">
      <c r="A39" s="152"/>
      <c r="B39" s="299" t="s">
        <v>377</v>
      </c>
      <c r="C39" s="299"/>
      <c r="D39" s="345">
        <v>0</v>
      </c>
      <c r="E39" s="345">
        <v>0</v>
      </c>
      <c r="F39" s="345">
        <v>0</v>
      </c>
      <c r="G39" s="345">
        <v>0</v>
      </c>
      <c r="H39" s="345">
        <v>0</v>
      </c>
      <c r="I39" s="345">
        <v>0</v>
      </c>
      <c r="J39" s="345">
        <v>0</v>
      </c>
      <c r="K39" s="335">
        <f t="shared" si="4"/>
        <v>0</v>
      </c>
      <c r="L39" s="152"/>
      <c r="N39" s="167">
        <f t="shared" si="5"/>
        <v>0</v>
      </c>
    </row>
    <row r="40" spans="1:14" s="169" customFormat="1" ht="14.1" customHeight="1" x14ac:dyDescent="0.2">
      <c r="A40" s="168"/>
      <c r="B40" s="303" t="s">
        <v>378</v>
      </c>
      <c r="C40" s="303"/>
      <c r="D40" s="344">
        <v>0</v>
      </c>
      <c r="E40" s="344">
        <v>0</v>
      </c>
      <c r="F40" s="344">
        <v>0</v>
      </c>
      <c r="G40" s="344">
        <v>0</v>
      </c>
      <c r="H40" s="344">
        <v>0</v>
      </c>
      <c r="I40" s="344">
        <v>0</v>
      </c>
      <c r="J40" s="344">
        <v>0</v>
      </c>
      <c r="K40" s="335">
        <f t="shared" si="4"/>
        <v>0</v>
      </c>
      <c r="L40" s="168"/>
      <c r="N40" s="170">
        <f t="shared" si="5"/>
        <v>0</v>
      </c>
    </row>
    <row r="41" spans="1:14" ht="14.1" customHeight="1" x14ac:dyDescent="0.2">
      <c r="A41" s="152"/>
      <c r="B41" s="301" t="s">
        <v>379</v>
      </c>
      <c r="C41" s="302"/>
      <c r="D41" s="342">
        <f t="shared" ref="D41:J41" si="6">SUM(D42:D46)</f>
        <v>6231864270</v>
      </c>
      <c r="E41" s="342">
        <f t="shared" si="6"/>
        <v>0</v>
      </c>
      <c r="F41" s="342">
        <f t="shared" si="6"/>
        <v>0</v>
      </c>
      <c r="G41" s="342">
        <f t="shared" si="6"/>
        <v>0</v>
      </c>
      <c r="H41" s="342">
        <f t="shared" si="6"/>
        <v>77386</v>
      </c>
      <c r="I41" s="342">
        <f t="shared" si="6"/>
        <v>0</v>
      </c>
      <c r="J41" s="342">
        <f t="shared" si="6"/>
        <v>70969</v>
      </c>
      <c r="K41" s="335">
        <f t="shared" si="4"/>
        <v>6232012625</v>
      </c>
      <c r="L41" s="171"/>
      <c r="N41" s="167">
        <f t="shared" si="5"/>
        <v>0</v>
      </c>
    </row>
    <row r="42" spans="1:14" ht="14.1" customHeight="1" x14ac:dyDescent="0.2">
      <c r="A42" s="152"/>
      <c r="B42" s="299" t="s">
        <v>380</v>
      </c>
      <c r="C42" s="299"/>
      <c r="D42" s="344">
        <f>580487-65842</f>
        <v>514645</v>
      </c>
      <c r="E42" s="345">
        <v>0</v>
      </c>
      <c r="F42" s="345">
        <v>0</v>
      </c>
      <c r="G42" s="345">
        <v>0</v>
      </c>
      <c r="H42" s="344">
        <v>77386</v>
      </c>
      <c r="I42" s="345">
        <v>0</v>
      </c>
      <c r="J42" s="344">
        <v>70969</v>
      </c>
      <c r="K42" s="335">
        <f t="shared" si="4"/>
        <v>663000</v>
      </c>
      <c r="L42" s="152"/>
      <c r="N42" s="167">
        <f t="shared" si="5"/>
        <v>0</v>
      </c>
    </row>
    <row r="43" spans="1:14" ht="14.1" customHeight="1" x14ac:dyDescent="0.2">
      <c r="A43" s="152"/>
      <c r="B43" s="299" t="s">
        <v>381</v>
      </c>
      <c r="C43" s="299"/>
      <c r="D43" s="344">
        <f>J20</f>
        <v>92661412</v>
      </c>
      <c r="E43" s="345">
        <v>0</v>
      </c>
      <c r="F43" s="345">
        <v>0</v>
      </c>
      <c r="G43" s="345">
        <v>0</v>
      </c>
      <c r="H43" s="345">
        <v>0</v>
      </c>
      <c r="I43" s="345">
        <v>0</v>
      </c>
      <c r="J43" s="345">
        <v>0</v>
      </c>
      <c r="K43" s="335">
        <f t="shared" si="4"/>
        <v>92661412</v>
      </c>
      <c r="L43" s="152"/>
      <c r="N43" s="167">
        <f t="shared" si="5"/>
        <v>0</v>
      </c>
    </row>
    <row r="44" spans="1:14" ht="14.1" customHeight="1" x14ac:dyDescent="0.2">
      <c r="A44" s="152"/>
      <c r="B44" s="300" t="s">
        <v>373</v>
      </c>
      <c r="C44" s="300"/>
      <c r="D44" s="344">
        <f>J21</f>
        <v>6138688213</v>
      </c>
      <c r="E44" s="345">
        <v>0</v>
      </c>
      <c r="F44" s="345">
        <v>0</v>
      </c>
      <c r="G44" s="345">
        <v>0</v>
      </c>
      <c r="H44" s="345">
        <v>0</v>
      </c>
      <c r="I44" s="345">
        <v>0</v>
      </c>
      <c r="J44" s="345">
        <v>0</v>
      </c>
      <c r="K44" s="335">
        <f t="shared" si="4"/>
        <v>6138688213</v>
      </c>
      <c r="L44" s="152"/>
      <c r="N44" s="167">
        <f t="shared" si="5"/>
        <v>0</v>
      </c>
    </row>
    <row r="45" spans="1:14" ht="14.1" customHeight="1" x14ac:dyDescent="0.2">
      <c r="A45" s="152"/>
      <c r="B45" s="299" t="s">
        <v>377</v>
      </c>
      <c r="C45" s="299"/>
      <c r="D45" s="344">
        <v>0</v>
      </c>
      <c r="E45" s="344">
        <v>0</v>
      </c>
      <c r="F45" s="344">
        <v>0</v>
      </c>
      <c r="G45" s="344">
        <v>0</v>
      </c>
      <c r="H45" s="344">
        <v>0</v>
      </c>
      <c r="I45" s="344">
        <v>0</v>
      </c>
      <c r="J45" s="344">
        <v>0</v>
      </c>
      <c r="K45" s="335">
        <f t="shared" si="4"/>
        <v>0</v>
      </c>
      <c r="L45" s="152"/>
      <c r="N45" s="167">
        <f t="shared" si="5"/>
        <v>0</v>
      </c>
    </row>
    <row r="46" spans="1:14" s="169" customFormat="1" ht="14.1" customHeight="1" x14ac:dyDescent="0.2">
      <c r="A46" s="168"/>
      <c r="B46" s="298" t="s">
        <v>378</v>
      </c>
      <c r="C46" s="298"/>
      <c r="D46" s="344">
        <v>0</v>
      </c>
      <c r="E46" s="344">
        <v>0</v>
      </c>
      <c r="F46" s="344">
        <v>0</v>
      </c>
      <c r="G46" s="344">
        <v>0</v>
      </c>
      <c r="H46" s="344">
        <v>0</v>
      </c>
      <c r="I46" s="344">
        <v>0</v>
      </c>
      <c r="J46" s="344">
        <v>0</v>
      </c>
      <c r="K46" s="335">
        <f t="shared" si="4"/>
        <v>0</v>
      </c>
      <c r="L46" s="168"/>
      <c r="N46" s="170">
        <f t="shared" si="5"/>
        <v>0</v>
      </c>
    </row>
    <row r="47" spans="1:14" ht="14.1" customHeight="1" x14ac:dyDescent="0.2">
      <c r="A47" s="152"/>
      <c r="B47" s="296" t="s">
        <v>382</v>
      </c>
      <c r="C47" s="297"/>
      <c r="D47" s="344">
        <v>6</v>
      </c>
      <c r="E47" s="344">
        <v>1466169</v>
      </c>
      <c r="F47" s="344">
        <v>369602</v>
      </c>
      <c r="G47" s="344">
        <v>1926212</v>
      </c>
      <c r="H47" s="344">
        <v>294009</v>
      </c>
      <c r="I47" s="344">
        <v>0</v>
      </c>
      <c r="J47" s="344">
        <f>5689141+903710</f>
        <v>6592851</v>
      </c>
      <c r="K47" s="335">
        <f t="shared" si="4"/>
        <v>10648849</v>
      </c>
      <c r="L47" s="152"/>
      <c r="N47" s="167">
        <f t="shared" si="5"/>
        <v>0</v>
      </c>
    </row>
    <row r="48" spans="1:14" ht="13.5" customHeight="1" x14ac:dyDescent="0.2">
      <c r="A48" s="152"/>
      <c r="B48" s="346" t="s">
        <v>7</v>
      </c>
      <c r="C48" s="346"/>
      <c r="D48" s="342">
        <f t="shared" ref="D48:J48" si="7">D31+D41+D47</f>
        <v>7223767572</v>
      </c>
      <c r="E48" s="342">
        <f t="shared" si="7"/>
        <v>1584877375</v>
      </c>
      <c r="F48" s="342">
        <f t="shared" si="7"/>
        <v>192685133</v>
      </c>
      <c r="G48" s="342">
        <f t="shared" si="7"/>
        <v>582491594</v>
      </c>
      <c r="H48" s="342">
        <f t="shared" si="7"/>
        <v>539694689</v>
      </c>
      <c r="I48" s="342">
        <f t="shared" si="7"/>
        <v>934381</v>
      </c>
      <c r="J48" s="342">
        <f t="shared" si="7"/>
        <v>754929064</v>
      </c>
      <c r="K48" s="335">
        <f t="shared" si="4"/>
        <v>10879379808</v>
      </c>
      <c r="L48" s="152"/>
      <c r="N48" s="167">
        <f t="shared" si="5"/>
        <v>0</v>
      </c>
    </row>
    <row r="49" spans="1:14" ht="3" customHeight="1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4" ht="5.0999999999999996" customHeight="1" x14ac:dyDescent="0.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72"/>
      <c r="M50" s="152"/>
    </row>
    <row r="52" spans="1:14" x14ac:dyDescent="0.2">
      <c r="N52" s="215" t="s">
        <v>394</v>
      </c>
    </row>
  </sheetData>
  <mergeCells count="51"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H29:H30"/>
    <mergeCell ref="I29:I30"/>
    <mergeCell ref="J29:J30"/>
    <mergeCell ref="K29:K30"/>
    <mergeCell ref="B31:C31"/>
    <mergeCell ref="B32:C32"/>
    <mergeCell ref="B25:C25"/>
    <mergeCell ref="B29:C30"/>
    <mergeCell ref="D29:D30"/>
    <mergeCell ref="E29:E30"/>
    <mergeCell ref="F29:F30"/>
    <mergeCell ref="G29:G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L2"/>
    <mergeCell ref="A3:E3"/>
    <mergeCell ref="A4:K4"/>
    <mergeCell ref="B5:K5"/>
  </mergeCells>
  <phoneticPr fontId="4"/>
  <printOptions horizontalCentered="1"/>
  <pageMargins left="0" right="0" top="0" bottom="0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2"/>
  <sheetViews>
    <sheetView view="pageBreakPreview" zoomScaleNormal="100" zoomScaleSheetLayoutView="100" workbookViewId="0">
      <selection activeCell="G37" sqref="G37"/>
    </sheetView>
  </sheetViews>
  <sheetFormatPr defaultRowHeight="13.2" x14ac:dyDescent="0.2"/>
  <cols>
    <col min="1" max="1" width="0.88671875" style="150" customWidth="1"/>
    <col min="2" max="2" width="3.77734375" style="150" customWidth="1"/>
    <col min="3" max="3" width="16.77734375" style="150" customWidth="1"/>
    <col min="4" max="10" width="16.88671875" style="150" customWidth="1"/>
    <col min="11" max="11" width="16.21875" style="150" customWidth="1"/>
    <col min="12" max="12" width="0.6640625" style="150" customWidth="1"/>
    <col min="13" max="13" width="0.33203125" style="150" customWidth="1"/>
    <col min="14" max="14" width="13.109375" style="150" bestFit="1" customWidth="1"/>
    <col min="15" max="16384" width="8.88671875" style="150"/>
  </cols>
  <sheetData>
    <row r="1" spans="1:12" ht="18.75" customHeight="1" x14ac:dyDescent="0.2">
      <c r="A1" s="309"/>
      <c r="B1" s="310"/>
      <c r="C1" s="310"/>
      <c r="D1" s="310"/>
    </row>
    <row r="2" spans="1:12" ht="24.75" customHeight="1" x14ac:dyDescent="0.2">
      <c r="A2" s="311" t="s">
        <v>357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9.5" customHeight="1" x14ac:dyDescent="0.2">
      <c r="A3" s="312" t="s">
        <v>358</v>
      </c>
      <c r="B3" s="313"/>
      <c r="C3" s="313"/>
      <c r="D3" s="313"/>
      <c r="E3" s="313"/>
      <c r="F3" s="151"/>
      <c r="G3" s="151"/>
      <c r="H3" s="151"/>
      <c r="I3" s="151"/>
      <c r="J3" s="151"/>
      <c r="K3" s="151"/>
    </row>
    <row r="4" spans="1:12" ht="16.5" customHeight="1" x14ac:dyDescent="0.2">
      <c r="A4" s="312" t="s">
        <v>359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2" ht="1.5" customHeight="1" x14ac:dyDescent="0.2"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2" ht="20.25" customHeight="1" x14ac:dyDescent="0.2">
      <c r="A6" s="152"/>
      <c r="B6" s="153" t="s">
        <v>360</v>
      </c>
      <c r="C6" s="154"/>
      <c r="D6" s="155"/>
      <c r="E6" s="155"/>
      <c r="F6" s="155"/>
      <c r="G6" s="155"/>
      <c r="H6" s="155"/>
      <c r="I6" s="155"/>
      <c r="J6" s="156" t="s">
        <v>361</v>
      </c>
      <c r="K6" s="155"/>
      <c r="L6" s="152"/>
    </row>
    <row r="7" spans="1:12" ht="37.5" customHeight="1" x14ac:dyDescent="0.2">
      <c r="A7" s="152"/>
      <c r="B7" s="332" t="s">
        <v>6</v>
      </c>
      <c r="C7" s="332"/>
      <c r="D7" s="333" t="s">
        <v>362</v>
      </c>
      <c r="E7" s="333" t="s">
        <v>363</v>
      </c>
      <c r="F7" s="333" t="s">
        <v>364</v>
      </c>
      <c r="G7" s="333" t="s">
        <v>365</v>
      </c>
      <c r="H7" s="333" t="s">
        <v>366</v>
      </c>
      <c r="I7" s="333" t="s">
        <v>367</v>
      </c>
      <c r="J7" s="334" t="s">
        <v>368</v>
      </c>
      <c r="K7" s="157"/>
      <c r="L7" s="152"/>
    </row>
    <row r="8" spans="1:12" ht="14.1" customHeight="1" x14ac:dyDescent="0.2">
      <c r="A8" s="152"/>
      <c r="B8" s="298" t="s">
        <v>369</v>
      </c>
      <c r="C8" s="298"/>
      <c r="D8" s="335">
        <f>SUM(D9:D17)</f>
        <v>315209027</v>
      </c>
      <c r="E8" s="335">
        <f>SUM(E9:E17)</f>
        <v>0</v>
      </c>
      <c r="F8" s="335">
        <f>SUM(F9:F17)</f>
        <v>0</v>
      </c>
      <c r="G8" s="335">
        <f t="shared" ref="G8:G24" si="0">D8+E8-F8</f>
        <v>315209027</v>
      </c>
      <c r="H8" s="335">
        <f>SUM(H9:H17)</f>
        <v>133423109</v>
      </c>
      <c r="I8" s="335">
        <f>SUM(I9:I17)</f>
        <v>6284030</v>
      </c>
      <c r="J8" s="336">
        <f t="shared" ref="J8:J24" si="1">G8-H8</f>
        <v>181785918</v>
      </c>
      <c r="K8" s="157"/>
      <c r="L8" s="152"/>
    </row>
    <row r="9" spans="1:12" ht="14.1" customHeight="1" x14ac:dyDescent="0.2">
      <c r="A9" s="152"/>
      <c r="B9" s="298" t="s">
        <v>370</v>
      </c>
      <c r="C9" s="298"/>
      <c r="D9" s="337">
        <v>3277</v>
      </c>
      <c r="E9" s="338">
        <v>0</v>
      </c>
      <c r="F9" s="338">
        <v>0</v>
      </c>
      <c r="G9" s="335">
        <f t="shared" si="0"/>
        <v>3277</v>
      </c>
      <c r="H9" s="337">
        <v>0</v>
      </c>
      <c r="I9" s="337">
        <v>0</v>
      </c>
      <c r="J9" s="336">
        <f t="shared" si="1"/>
        <v>3277</v>
      </c>
      <c r="K9" s="157"/>
      <c r="L9" s="152"/>
    </row>
    <row r="10" spans="1:12" ht="14.1" customHeight="1" x14ac:dyDescent="0.2">
      <c r="A10" s="152"/>
      <c r="B10" s="303" t="s">
        <v>371</v>
      </c>
      <c r="C10" s="303"/>
      <c r="D10" s="338">
        <v>0</v>
      </c>
      <c r="E10" s="338">
        <v>0</v>
      </c>
      <c r="F10" s="338">
        <v>0</v>
      </c>
      <c r="G10" s="335">
        <f t="shared" si="0"/>
        <v>0</v>
      </c>
      <c r="H10" s="337">
        <v>0</v>
      </c>
      <c r="I10" s="337">
        <v>0</v>
      </c>
      <c r="J10" s="336">
        <f t="shared" si="1"/>
        <v>0</v>
      </c>
      <c r="K10" s="157"/>
      <c r="L10" s="152"/>
    </row>
    <row r="11" spans="1:12" ht="14.1" customHeight="1" x14ac:dyDescent="0.2">
      <c r="A11" s="152"/>
      <c r="B11" s="303" t="s">
        <v>372</v>
      </c>
      <c r="C11" s="303"/>
      <c r="D11" s="338">
        <v>315205750</v>
      </c>
      <c r="E11" s="338">
        <v>0</v>
      </c>
      <c r="F11" s="338">
        <v>0</v>
      </c>
      <c r="G11" s="335">
        <f t="shared" si="0"/>
        <v>315205750</v>
      </c>
      <c r="H11" s="337">
        <v>133423109</v>
      </c>
      <c r="I11" s="337">
        <v>6284030</v>
      </c>
      <c r="J11" s="336">
        <f t="shared" si="1"/>
        <v>181782641</v>
      </c>
      <c r="K11" s="157"/>
      <c r="L11" s="152"/>
    </row>
    <row r="12" spans="1:12" ht="14.1" customHeight="1" x14ac:dyDescent="0.2">
      <c r="A12" s="152"/>
      <c r="B12" s="298" t="s">
        <v>373</v>
      </c>
      <c r="C12" s="298"/>
      <c r="D12" s="337">
        <v>0</v>
      </c>
      <c r="E12" s="337">
        <v>0</v>
      </c>
      <c r="F12" s="337">
        <v>0</v>
      </c>
      <c r="G12" s="335">
        <f t="shared" si="0"/>
        <v>0</v>
      </c>
      <c r="H12" s="337">
        <v>0</v>
      </c>
      <c r="I12" s="337">
        <v>0</v>
      </c>
      <c r="J12" s="336">
        <f t="shared" si="1"/>
        <v>0</v>
      </c>
      <c r="K12" s="157"/>
      <c r="L12" s="152"/>
    </row>
    <row r="13" spans="1:12" ht="14.1" customHeight="1" x14ac:dyDescent="0.2">
      <c r="A13" s="152"/>
      <c r="B13" s="303" t="s">
        <v>374</v>
      </c>
      <c r="C13" s="303"/>
      <c r="D13" s="338">
        <v>0</v>
      </c>
      <c r="E13" s="338">
        <v>0</v>
      </c>
      <c r="F13" s="338">
        <v>0</v>
      </c>
      <c r="G13" s="335">
        <f t="shared" si="0"/>
        <v>0</v>
      </c>
      <c r="H13" s="337">
        <v>0</v>
      </c>
      <c r="I13" s="337">
        <v>0</v>
      </c>
      <c r="J13" s="336">
        <f t="shared" si="1"/>
        <v>0</v>
      </c>
      <c r="K13" s="157"/>
      <c r="L13" s="152"/>
    </row>
    <row r="14" spans="1:12" ht="14.1" customHeight="1" x14ac:dyDescent="0.2">
      <c r="A14" s="152"/>
      <c r="B14" s="298" t="s">
        <v>375</v>
      </c>
      <c r="C14" s="298"/>
      <c r="D14" s="337">
        <v>0</v>
      </c>
      <c r="E14" s="337">
        <v>0</v>
      </c>
      <c r="F14" s="337">
        <v>0</v>
      </c>
      <c r="G14" s="335">
        <f t="shared" si="0"/>
        <v>0</v>
      </c>
      <c r="H14" s="338">
        <v>0</v>
      </c>
      <c r="I14" s="338">
        <v>0</v>
      </c>
      <c r="J14" s="336">
        <f t="shared" si="1"/>
        <v>0</v>
      </c>
      <c r="K14" s="157"/>
      <c r="L14" s="152"/>
    </row>
    <row r="15" spans="1:12" ht="14.1" customHeight="1" x14ac:dyDescent="0.2">
      <c r="A15" s="152"/>
      <c r="B15" s="303" t="s">
        <v>376</v>
      </c>
      <c r="C15" s="303"/>
      <c r="D15" s="338">
        <v>0</v>
      </c>
      <c r="E15" s="338">
        <v>0</v>
      </c>
      <c r="F15" s="338">
        <v>0</v>
      </c>
      <c r="G15" s="335">
        <f t="shared" si="0"/>
        <v>0</v>
      </c>
      <c r="H15" s="338">
        <v>0</v>
      </c>
      <c r="I15" s="338">
        <v>0</v>
      </c>
      <c r="J15" s="336">
        <f t="shared" si="1"/>
        <v>0</v>
      </c>
      <c r="K15" s="157"/>
      <c r="L15" s="152"/>
    </row>
    <row r="16" spans="1:12" ht="14.1" customHeight="1" x14ac:dyDescent="0.2">
      <c r="A16" s="152"/>
      <c r="B16" s="303" t="s">
        <v>377</v>
      </c>
      <c r="C16" s="303"/>
      <c r="D16" s="338">
        <v>0</v>
      </c>
      <c r="E16" s="338">
        <v>0</v>
      </c>
      <c r="F16" s="338">
        <v>0</v>
      </c>
      <c r="G16" s="335">
        <f t="shared" si="0"/>
        <v>0</v>
      </c>
      <c r="H16" s="337">
        <v>0</v>
      </c>
      <c r="I16" s="337">
        <v>0</v>
      </c>
      <c r="J16" s="336">
        <f t="shared" si="1"/>
        <v>0</v>
      </c>
      <c r="K16" s="157"/>
      <c r="L16" s="152"/>
    </row>
    <row r="17" spans="1:14" ht="14.1" customHeight="1" x14ac:dyDescent="0.2">
      <c r="A17" s="152"/>
      <c r="B17" s="303" t="s">
        <v>378</v>
      </c>
      <c r="C17" s="303"/>
      <c r="D17" s="338">
        <v>0</v>
      </c>
      <c r="E17" s="338">
        <v>0</v>
      </c>
      <c r="F17" s="338">
        <v>0</v>
      </c>
      <c r="G17" s="335">
        <f t="shared" si="0"/>
        <v>0</v>
      </c>
      <c r="H17" s="337">
        <v>0</v>
      </c>
      <c r="I17" s="337">
        <v>0</v>
      </c>
      <c r="J17" s="336">
        <f t="shared" si="1"/>
        <v>0</v>
      </c>
      <c r="K17" s="157"/>
      <c r="L17" s="152"/>
    </row>
    <row r="18" spans="1:14" ht="14.1" customHeight="1" x14ac:dyDescent="0.2">
      <c r="A18" s="152"/>
      <c r="B18" s="308" t="s">
        <v>379</v>
      </c>
      <c r="C18" s="308"/>
      <c r="D18" s="339">
        <f>SUM(D19:D23)</f>
        <v>0</v>
      </c>
      <c r="E18" s="339">
        <f>SUM(E19:E23)</f>
        <v>0</v>
      </c>
      <c r="F18" s="339">
        <f>SUM(F19:F23)</f>
        <v>0</v>
      </c>
      <c r="G18" s="335">
        <f t="shared" si="0"/>
        <v>0</v>
      </c>
      <c r="H18" s="339">
        <f>SUM(H19:H23)</f>
        <v>0</v>
      </c>
      <c r="I18" s="339">
        <f>SUM(I19:I23)</f>
        <v>0</v>
      </c>
      <c r="J18" s="336">
        <f t="shared" si="1"/>
        <v>0</v>
      </c>
      <c r="K18" s="157"/>
      <c r="L18" s="152"/>
    </row>
    <row r="19" spans="1:14" ht="14.1" customHeight="1" x14ac:dyDescent="0.2">
      <c r="A19" s="152"/>
      <c r="B19" s="298" t="s">
        <v>380</v>
      </c>
      <c r="C19" s="298"/>
      <c r="D19" s="337">
        <v>0</v>
      </c>
      <c r="E19" s="337">
        <v>0</v>
      </c>
      <c r="F19" s="337">
        <v>0</v>
      </c>
      <c r="G19" s="335">
        <f t="shared" si="0"/>
        <v>0</v>
      </c>
      <c r="H19" s="337">
        <v>0</v>
      </c>
      <c r="I19" s="337">
        <v>0</v>
      </c>
      <c r="J19" s="336">
        <f t="shared" si="1"/>
        <v>0</v>
      </c>
      <c r="K19" s="157"/>
      <c r="L19" s="152"/>
    </row>
    <row r="20" spans="1:14" ht="14.1" customHeight="1" x14ac:dyDescent="0.2">
      <c r="A20" s="152"/>
      <c r="B20" s="303" t="s">
        <v>381</v>
      </c>
      <c r="C20" s="303"/>
      <c r="D20" s="337">
        <v>0</v>
      </c>
      <c r="E20" s="337">
        <v>0</v>
      </c>
      <c r="F20" s="337">
        <v>0</v>
      </c>
      <c r="G20" s="335">
        <f t="shared" si="0"/>
        <v>0</v>
      </c>
      <c r="H20" s="337">
        <v>0</v>
      </c>
      <c r="I20" s="337">
        <v>0</v>
      </c>
      <c r="J20" s="336">
        <f t="shared" si="1"/>
        <v>0</v>
      </c>
      <c r="K20" s="157"/>
      <c r="L20" s="152"/>
    </row>
    <row r="21" spans="1:14" ht="14.1" customHeight="1" x14ac:dyDescent="0.2">
      <c r="A21" s="152"/>
      <c r="B21" s="298" t="s">
        <v>373</v>
      </c>
      <c r="C21" s="298"/>
      <c r="D21" s="337">
        <v>0</v>
      </c>
      <c r="E21" s="337">
        <v>0</v>
      </c>
      <c r="F21" s="337">
        <v>0</v>
      </c>
      <c r="G21" s="335">
        <f t="shared" si="0"/>
        <v>0</v>
      </c>
      <c r="H21" s="337">
        <v>0</v>
      </c>
      <c r="I21" s="337">
        <v>0</v>
      </c>
      <c r="J21" s="336">
        <f t="shared" si="1"/>
        <v>0</v>
      </c>
      <c r="K21" s="157"/>
      <c r="L21" s="152"/>
    </row>
    <row r="22" spans="1:14" ht="14.1" customHeight="1" x14ac:dyDescent="0.2">
      <c r="A22" s="152"/>
      <c r="B22" s="298" t="s">
        <v>377</v>
      </c>
      <c r="C22" s="298"/>
      <c r="D22" s="337">
        <v>0</v>
      </c>
      <c r="E22" s="337">
        <v>0</v>
      </c>
      <c r="F22" s="337">
        <v>0</v>
      </c>
      <c r="G22" s="335">
        <f t="shared" si="0"/>
        <v>0</v>
      </c>
      <c r="H22" s="337">
        <v>0</v>
      </c>
      <c r="I22" s="337">
        <v>0</v>
      </c>
      <c r="J22" s="336">
        <f t="shared" si="1"/>
        <v>0</v>
      </c>
      <c r="K22" s="157"/>
      <c r="L22" s="152"/>
    </row>
    <row r="23" spans="1:14" ht="14.1" customHeight="1" x14ac:dyDescent="0.2">
      <c r="A23" s="152"/>
      <c r="B23" s="303" t="s">
        <v>378</v>
      </c>
      <c r="C23" s="303"/>
      <c r="D23" s="337">
        <v>0</v>
      </c>
      <c r="E23" s="337">
        <v>0</v>
      </c>
      <c r="F23" s="337">
        <v>0</v>
      </c>
      <c r="G23" s="335">
        <f t="shared" si="0"/>
        <v>0</v>
      </c>
      <c r="H23" s="337">
        <v>0</v>
      </c>
      <c r="I23" s="337">
        <v>0</v>
      </c>
      <c r="J23" s="336">
        <f t="shared" si="1"/>
        <v>0</v>
      </c>
      <c r="K23" s="157"/>
      <c r="L23" s="152"/>
    </row>
    <row r="24" spans="1:14" ht="14.1" customHeight="1" x14ac:dyDescent="0.2">
      <c r="A24" s="152"/>
      <c r="B24" s="298" t="s">
        <v>382</v>
      </c>
      <c r="C24" s="298"/>
      <c r="D24" s="337">
        <v>18913629</v>
      </c>
      <c r="E24" s="337">
        <v>3979800</v>
      </c>
      <c r="F24" s="337">
        <v>10200000</v>
      </c>
      <c r="G24" s="335">
        <f t="shared" si="0"/>
        <v>12693429</v>
      </c>
      <c r="H24" s="337">
        <v>8084676</v>
      </c>
      <c r="I24" s="337">
        <v>1464777</v>
      </c>
      <c r="J24" s="336">
        <f t="shared" si="1"/>
        <v>4608753</v>
      </c>
      <c r="K24" s="157"/>
      <c r="L24" s="152"/>
    </row>
    <row r="25" spans="1:14" ht="14.1" customHeight="1" x14ac:dyDescent="0.2">
      <c r="A25" s="152"/>
      <c r="B25" s="340" t="s">
        <v>0</v>
      </c>
      <c r="C25" s="341"/>
      <c r="D25" s="339">
        <f t="shared" ref="D25:J25" si="2">D8+D18+D24</f>
        <v>334122656</v>
      </c>
      <c r="E25" s="339">
        <f t="shared" si="2"/>
        <v>3979800</v>
      </c>
      <c r="F25" s="339">
        <f t="shared" si="2"/>
        <v>10200000</v>
      </c>
      <c r="G25" s="339">
        <f t="shared" si="2"/>
        <v>327902456</v>
      </c>
      <c r="H25" s="339">
        <f t="shared" si="2"/>
        <v>141507785</v>
      </c>
      <c r="I25" s="339">
        <f t="shared" si="2"/>
        <v>7748807</v>
      </c>
      <c r="J25" s="342">
        <f t="shared" si="2"/>
        <v>186394671</v>
      </c>
      <c r="K25" s="157"/>
      <c r="L25" s="152"/>
      <c r="N25" s="215" t="s">
        <v>393</v>
      </c>
    </row>
    <row r="26" spans="1:14" ht="8.4" customHeight="1" x14ac:dyDescent="0.2">
      <c r="A26" s="152"/>
      <c r="B26" s="158"/>
      <c r="C26" s="159"/>
      <c r="D26" s="159"/>
      <c r="E26" s="159"/>
      <c r="F26" s="159"/>
      <c r="G26" s="159"/>
      <c r="H26" s="160"/>
      <c r="I26" s="160"/>
      <c r="J26" s="161"/>
      <c r="K26" s="161"/>
      <c r="L26" s="152"/>
    </row>
    <row r="27" spans="1:14" ht="6.75" customHeight="1" x14ac:dyDescent="0.2">
      <c r="A27" s="152"/>
      <c r="B27" s="152"/>
      <c r="C27" s="162"/>
      <c r="D27" s="163"/>
      <c r="E27" s="163"/>
      <c r="F27" s="163"/>
      <c r="G27" s="163"/>
      <c r="H27" s="163"/>
      <c r="I27" s="163"/>
      <c r="J27" s="152"/>
      <c r="K27" s="152"/>
      <c r="L27" s="152"/>
    </row>
    <row r="28" spans="1:14" ht="20.25" customHeight="1" x14ac:dyDescent="0.2">
      <c r="A28" s="152"/>
      <c r="B28" s="164" t="s">
        <v>383</v>
      </c>
      <c r="C28" s="165"/>
      <c r="D28" s="163"/>
      <c r="E28" s="163"/>
      <c r="F28" s="163"/>
      <c r="G28" s="163"/>
      <c r="H28" s="163"/>
      <c r="I28" s="163"/>
      <c r="J28" s="152"/>
      <c r="K28" s="166" t="s">
        <v>361</v>
      </c>
      <c r="L28" s="152"/>
    </row>
    <row r="29" spans="1:14" ht="12.9" customHeight="1" x14ac:dyDescent="0.2">
      <c r="A29" s="152"/>
      <c r="B29" s="332" t="s">
        <v>6</v>
      </c>
      <c r="C29" s="332"/>
      <c r="D29" s="332" t="s">
        <v>384</v>
      </c>
      <c r="E29" s="332" t="s">
        <v>385</v>
      </c>
      <c r="F29" s="332" t="s">
        <v>386</v>
      </c>
      <c r="G29" s="332" t="s">
        <v>387</v>
      </c>
      <c r="H29" s="332" t="s">
        <v>388</v>
      </c>
      <c r="I29" s="332" t="s">
        <v>389</v>
      </c>
      <c r="J29" s="332" t="s">
        <v>390</v>
      </c>
      <c r="K29" s="332" t="s">
        <v>7</v>
      </c>
      <c r="L29" s="152"/>
    </row>
    <row r="30" spans="1:14" ht="12.9" customHeight="1" x14ac:dyDescent="0.2">
      <c r="A30" s="152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152"/>
    </row>
    <row r="31" spans="1:14" ht="14.1" customHeight="1" x14ac:dyDescent="0.2">
      <c r="A31" s="152"/>
      <c r="B31" s="306" t="s">
        <v>369</v>
      </c>
      <c r="C31" s="307"/>
      <c r="D31" s="343">
        <f t="shared" ref="D31:J31" si="3">SUM(D32:D40)</f>
        <v>0</v>
      </c>
      <c r="E31" s="343">
        <f t="shared" si="3"/>
        <v>0</v>
      </c>
      <c r="F31" s="343">
        <f t="shared" si="3"/>
        <v>181785918</v>
      </c>
      <c r="G31" s="343">
        <f t="shared" si="3"/>
        <v>0</v>
      </c>
      <c r="H31" s="343">
        <f t="shared" si="3"/>
        <v>0</v>
      </c>
      <c r="I31" s="343">
        <f t="shared" si="3"/>
        <v>0</v>
      </c>
      <c r="J31" s="343">
        <f t="shared" si="3"/>
        <v>0</v>
      </c>
      <c r="K31" s="335">
        <f t="shared" ref="K31:K48" si="4">SUM(D31:J31)</f>
        <v>181785918</v>
      </c>
      <c r="L31" s="152"/>
      <c r="N31" s="167">
        <f t="shared" ref="N31:N48" si="5">J8-K31</f>
        <v>0</v>
      </c>
    </row>
    <row r="32" spans="1:14" ht="14.1" customHeight="1" x14ac:dyDescent="0.2">
      <c r="A32" s="152"/>
      <c r="B32" s="299" t="s">
        <v>380</v>
      </c>
      <c r="C32" s="299"/>
      <c r="D32" s="344">
        <v>0</v>
      </c>
      <c r="E32" s="344">
        <v>0</v>
      </c>
      <c r="F32" s="344">
        <f>J9</f>
        <v>3277</v>
      </c>
      <c r="G32" s="344">
        <v>0</v>
      </c>
      <c r="H32" s="344">
        <v>0</v>
      </c>
      <c r="I32" s="344">
        <v>0</v>
      </c>
      <c r="J32" s="344">
        <v>0</v>
      </c>
      <c r="K32" s="335">
        <f t="shared" si="4"/>
        <v>3277</v>
      </c>
      <c r="L32" s="152"/>
      <c r="N32" s="167">
        <f t="shared" si="5"/>
        <v>0</v>
      </c>
    </row>
    <row r="33" spans="1:14" ht="14.1" customHeight="1" x14ac:dyDescent="0.2">
      <c r="A33" s="152"/>
      <c r="B33" s="299" t="s">
        <v>371</v>
      </c>
      <c r="C33" s="299"/>
      <c r="D33" s="344">
        <v>0</v>
      </c>
      <c r="E33" s="344">
        <v>0</v>
      </c>
      <c r="F33" s="344">
        <f t="shared" ref="F33:F47" si="6">J10</f>
        <v>0</v>
      </c>
      <c r="G33" s="344">
        <v>0</v>
      </c>
      <c r="H33" s="344">
        <v>0</v>
      </c>
      <c r="I33" s="344">
        <v>0</v>
      </c>
      <c r="J33" s="344">
        <v>0</v>
      </c>
      <c r="K33" s="335">
        <f t="shared" si="4"/>
        <v>0</v>
      </c>
      <c r="L33" s="152"/>
      <c r="N33" s="167">
        <f t="shared" si="5"/>
        <v>0</v>
      </c>
    </row>
    <row r="34" spans="1:14" ht="14.1" customHeight="1" x14ac:dyDescent="0.2">
      <c r="A34" s="152"/>
      <c r="B34" s="300" t="s">
        <v>372</v>
      </c>
      <c r="C34" s="300"/>
      <c r="D34" s="344">
        <v>0</v>
      </c>
      <c r="E34" s="344">
        <v>0</v>
      </c>
      <c r="F34" s="344">
        <f t="shared" si="6"/>
        <v>181782641</v>
      </c>
      <c r="G34" s="344">
        <v>0</v>
      </c>
      <c r="H34" s="344">
        <v>0</v>
      </c>
      <c r="I34" s="345">
        <v>0</v>
      </c>
      <c r="J34" s="344">
        <v>0</v>
      </c>
      <c r="K34" s="335">
        <f t="shared" si="4"/>
        <v>181782641</v>
      </c>
      <c r="L34" s="152"/>
      <c r="N34" s="167">
        <f t="shared" si="5"/>
        <v>0</v>
      </c>
    </row>
    <row r="35" spans="1:14" ht="14.1" customHeight="1" x14ac:dyDescent="0.2">
      <c r="A35" s="152"/>
      <c r="B35" s="299" t="s">
        <v>373</v>
      </c>
      <c r="C35" s="299"/>
      <c r="D35" s="344">
        <v>0</v>
      </c>
      <c r="E35" s="344">
        <v>0</v>
      </c>
      <c r="F35" s="344">
        <f t="shared" si="6"/>
        <v>0</v>
      </c>
      <c r="G35" s="344">
        <v>0</v>
      </c>
      <c r="H35" s="344">
        <v>0</v>
      </c>
      <c r="I35" s="345">
        <v>0</v>
      </c>
      <c r="J35" s="344">
        <v>0</v>
      </c>
      <c r="K35" s="335">
        <f t="shared" si="4"/>
        <v>0</v>
      </c>
      <c r="L35" s="152"/>
      <c r="N35" s="167">
        <f t="shared" si="5"/>
        <v>0</v>
      </c>
    </row>
    <row r="36" spans="1:14" ht="14.1" customHeight="1" x14ac:dyDescent="0.2">
      <c r="A36" s="152"/>
      <c r="B36" s="304" t="s">
        <v>374</v>
      </c>
      <c r="C36" s="304"/>
      <c r="D36" s="344">
        <v>0</v>
      </c>
      <c r="E36" s="344">
        <v>0</v>
      </c>
      <c r="F36" s="344">
        <f t="shared" si="6"/>
        <v>0</v>
      </c>
      <c r="G36" s="344">
        <v>0</v>
      </c>
      <c r="H36" s="344">
        <v>0</v>
      </c>
      <c r="I36" s="344">
        <v>0</v>
      </c>
      <c r="J36" s="344">
        <v>0</v>
      </c>
      <c r="K36" s="335">
        <f t="shared" si="4"/>
        <v>0</v>
      </c>
      <c r="L36" s="152"/>
      <c r="N36" s="167">
        <f t="shared" si="5"/>
        <v>0</v>
      </c>
    </row>
    <row r="37" spans="1:14" ht="14.1" customHeight="1" x14ac:dyDescent="0.2">
      <c r="A37" s="152"/>
      <c r="B37" s="305" t="s">
        <v>375</v>
      </c>
      <c r="C37" s="305"/>
      <c r="D37" s="345">
        <v>0</v>
      </c>
      <c r="E37" s="345">
        <v>0</v>
      </c>
      <c r="F37" s="344">
        <f t="shared" si="6"/>
        <v>0</v>
      </c>
      <c r="G37" s="345">
        <v>0</v>
      </c>
      <c r="H37" s="345">
        <v>0</v>
      </c>
      <c r="I37" s="345">
        <v>0</v>
      </c>
      <c r="J37" s="345">
        <v>0</v>
      </c>
      <c r="K37" s="335">
        <f t="shared" si="4"/>
        <v>0</v>
      </c>
      <c r="L37" s="152"/>
      <c r="N37" s="167">
        <f t="shared" si="5"/>
        <v>0</v>
      </c>
    </row>
    <row r="38" spans="1:14" ht="14.1" customHeight="1" x14ac:dyDescent="0.2">
      <c r="A38" s="152"/>
      <c r="B38" s="304" t="s">
        <v>376</v>
      </c>
      <c r="C38" s="304"/>
      <c r="D38" s="345">
        <v>0</v>
      </c>
      <c r="E38" s="345">
        <v>0</v>
      </c>
      <c r="F38" s="344">
        <f t="shared" si="6"/>
        <v>0</v>
      </c>
      <c r="G38" s="345">
        <v>0</v>
      </c>
      <c r="H38" s="345">
        <v>0</v>
      </c>
      <c r="I38" s="345">
        <v>0</v>
      </c>
      <c r="J38" s="345">
        <v>0</v>
      </c>
      <c r="K38" s="335">
        <f t="shared" si="4"/>
        <v>0</v>
      </c>
      <c r="L38" s="152"/>
      <c r="N38" s="167">
        <f t="shared" si="5"/>
        <v>0</v>
      </c>
    </row>
    <row r="39" spans="1:14" ht="14.1" customHeight="1" x14ac:dyDescent="0.2">
      <c r="A39" s="152"/>
      <c r="B39" s="299" t="s">
        <v>377</v>
      </c>
      <c r="C39" s="299"/>
      <c r="D39" s="345">
        <v>0</v>
      </c>
      <c r="E39" s="345">
        <v>0</v>
      </c>
      <c r="F39" s="344">
        <f t="shared" si="6"/>
        <v>0</v>
      </c>
      <c r="G39" s="345">
        <v>0</v>
      </c>
      <c r="H39" s="345">
        <v>0</v>
      </c>
      <c r="I39" s="345">
        <v>0</v>
      </c>
      <c r="J39" s="345">
        <v>0</v>
      </c>
      <c r="K39" s="335">
        <f t="shared" si="4"/>
        <v>0</v>
      </c>
      <c r="L39" s="152"/>
      <c r="N39" s="167">
        <f t="shared" si="5"/>
        <v>0</v>
      </c>
    </row>
    <row r="40" spans="1:14" s="169" customFormat="1" ht="14.1" customHeight="1" x14ac:dyDescent="0.2">
      <c r="A40" s="168"/>
      <c r="B40" s="303" t="s">
        <v>378</v>
      </c>
      <c r="C40" s="303"/>
      <c r="D40" s="344">
        <v>0</v>
      </c>
      <c r="E40" s="344">
        <v>0</v>
      </c>
      <c r="F40" s="344">
        <f t="shared" si="6"/>
        <v>0</v>
      </c>
      <c r="G40" s="344">
        <v>0</v>
      </c>
      <c r="H40" s="344">
        <v>0</v>
      </c>
      <c r="I40" s="344">
        <v>0</v>
      </c>
      <c r="J40" s="344">
        <v>0</v>
      </c>
      <c r="K40" s="335">
        <f t="shared" si="4"/>
        <v>0</v>
      </c>
      <c r="L40" s="168"/>
      <c r="N40" s="170">
        <f t="shared" si="5"/>
        <v>0</v>
      </c>
    </row>
    <row r="41" spans="1:14" ht="14.1" customHeight="1" x14ac:dyDescent="0.2">
      <c r="A41" s="152"/>
      <c r="B41" s="301" t="s">
        <v>379</v>
      </c>
      <c r="C41" s="302"/>
      <c r="D41" s="342">
        <f t="shared" ref="D41:J41" si="7">SUM(D42:D46)</f>
        <v>0</v>
      </c>
      <c r="E41" s="342">
        <f t="shared" si="7"/>
        <v>0</v>
      </c>
      <c r="F41" s="342">
        <f t="shared" si="7"/>
        <v>0</v>
      </c>
      <c r="G41" s="342">
        <f t="shared" si="7"/>
        <v>0</v>
      </c>
      <c r="H41" s="342">
        <f t="shared" si="7"/>
        <v>0</v>
      </c>
      <c r="I41" s="342">
        <f t="shared" si="7"/>
        <v>0</v>
      </c>
      <c r="J41" s="342">
        <f t="shared" si="7"/>
        <v>0</v>
      </c>
      <c r="K41" s="335">
        <f t="shared" si="4"/>
        <v>0</v>
      </c>
      <c r="L41" s="171"/>
      <c r="N41" s="167">
        <f t="shared" si="5"/>
        <v>0</v>
      </c>
    </row>
    <row r="42" spans="1:14" ht="14.1" customHeight="1" x14ac:dyDescent="0.2">
      <c r="A42" s="152"/>
      <c r="B42" s="299" t="s">
        <v>380</v>
      </c>
      <c r="C42" s="299"/>
      <c r="D42" s="344">
        <v>0</v>
      </c>
      <c r="E42" s="345">
        <v>0</v>
      </c>
      <c r="F42" s="345">
        <f t="shared" si="6"/>
        <v>0</v>
      </c>
      <c r="G42" s="345">
        <v>0</v>
      </c>
      <c r="H42" s="344">
        <v>0</v>
      </c>
      <c r="I42" s="345">
        <v>0</v>
      </c>
      <c r="J42" s="344">
        <v>0</v>
      </c>
      <c r="K42" s="335">
        <f t="shared" si="4"/>
        <v>0</v>
      </c>
      <c r="L42" s="152"/>
      <c r="N42" s="167">
        <f t="shared" si="5"/>
        <v>0</v>
      </c>
    </row>
    <row r="43" spans="1:14" ht="14.1" customHeight="1" x14ac:dyDescent="0.2">
      <c r="A43" s="152"/>
      <c r="B43" s="299" t="s">
        <v>381</v>
      </c>
      <c r="C43" s="299"/>
      <c r="D43" s="344">
        <v>0</v>
      </c>
      <c r="E43" s="345">
        <v>0</v>
      </c>
      <c r="F43" s="345">
        <f t="shared" si="6"/>
        <v>0</v>
      </c>
      <c r="G43" s="345">
        <v>0</v>
      </c>
      <c r="H43" s="345">
        <v>0</v>
      </c>
      <c r="I43" s="345">
        <v>0</v>
      </c>
      <c r="J43" s="345">
        <v>0</v>
      </c>
      <c r="K43" s="335">
        <f t="shared" si="4"/>
        <v>0</v>
      </c>
      <c r="L43" s="152"/>
      <c r="N43" s="167">
        <f t="shared" si="5"/>
        <v>0</v>
      </c>
    </row>
    <row r="44" spans="1:14" ht="14.1" customHeight="1" x14ac:dyDescent="0.2">
      <c r="A44" s="152"/>
      <c r="B44" s="300" t="s">
        <v>373</v>
      </c>
      <c r="C44" s="300"/>
      <c r="D44" s="344">
        <v>0</v>
      </c>
      <c r="E44" s="345">
        <v>0</v>
      </c>
      <c r="F44" s="345">
        <f t="shared" si="6"/>
        <v>0</v>
      </c>
      <c r="G44" s="345">
        <v>0</v>
      </c>
      <c r="H44" s="345">
        <v>0</v>
      </c>
      <c r="I44" s="345">
        <v>0</v>
      </c>
      <c r="J44" s="345">
        <v>0</v>
      </c>
      <c r="K44" s="335">
        <f t="shared" si="4"/>
        <v>0</v>
      </c>
      <c r="L44" s="152"/>
      <c r="N44" s="167">
        <f t="shared" si="5"/>
        <v>0</v>
      </c>
    </row>
    <row r="45" spans="1:14" ht="14.1" customHeight="1" x14ac:dyDescent="0.2">
      <c r="A45" s="152"/>
      <c r="B45" s="299" t="s">
        <v>377</v>
      </c>
      <c r="C45" s="299"/>
      <c r="D45" s="344">
        <v>0</v>
      </c>
      <c r="E45" s="344">
        <v>0</v>
      </c>
      <c r="F45" s="344">
        <f t="shared" si="6"/>
        <v>0</v>
      </c>
      <c r="G45" s="344">
        <v>0</v>
      </c>
      <c r="H45" s="344">
        <v>0</v>
      </c>
      <c r="I45" s="344">
        <v>0</v>
      </c>
      <c r="J45" s="344">
        <v>0</v>
      </c>
      <c r="K45" s="335">
        <f t="shared" si="4"/>
        <v>0</v>
      </c>
      <c r="L45" s="152"/>
      <c r="N45" s="167">
        <f t="shared" si="5"/>
        <v>0</v>
      </c>
    </row>
    <row r="46" spans="1:14" s="169" customFormat="1" ht="14.1" customHeight="1" x14ac:dyDescent="0.2">
      <c r="A46" s="168"/>
      <c r="B46" s="298" t="s">
        <v>378</v>
      </c>
      <c r="C46" s="298"/>
      <c r="D46" s="344">
        <v>0</v>
      </c>
      <c r="E46" s="344">
        <v>0</v>
      </c>
      <c r="F46" s="344">
        <f t="shared" si="6"/>
        <v>0</v>
      </c>
      <c r="G46" s="344">
        <v>0</v>
      </c>
      <c r="H46" s="344">
        <v>0</v>
      </c>
      <c r="I46" s="344">
        <v>0</v>
      </c>
      <c r="J46" s="344">
        <v>0</v>
      </c>
      <c r="K46" s="335">
        <f t="shared" si="4"/>
        <v>0</v>
      </c>
      <c r="L46" s="168"/>
      <c r="N46" s="170">
        <f t="shared" si="5"/>
        <v>0</v>
      </c>
    </row>
    <row r="47" spans="1:14" ht="14.1" customHeight="1" x14ac:dyDescent="0.2">
      <c r="A47" s="152"/>
      <c r="B47" s="296" t="s">
        <v>382</v>
      </c>
      <c r="C47" s="297"/>
      <c r="D47" s="344">
        <v>0</v>
      </c>
      <c r="E47" s="344">
        <v>0</v>
      </c>
      <c r="F47" s="344">
        <f t="shared" si="6"/>
        <v>4608753</v>
      </c>
      <c r="G47" s="344">
        <v>0</v>
      </c>
      <c r="H47" s="344">
        <v>0</v>
      </c>
      <c r="I47" s="344">
        <v>0</v>
      </c>
      <c r="J47" s="344">
        <v>0</v>
      </c>
      <c r="K47" s="335">
        <f t="shared" si="4"/>
        <v>4608753</v>
      </c>
      <c r="L47" s="152"/>
      <c r="N47" s="167">
        <f t="shared" si="5"/>
        <v>0</v>
      </c>
    </row>
    <row r="48" spans="1:14" ht="13.5" customHeight="1" x14ac:dyDescent="0.2">
      <c r="A48" s="152"/>
      <c r="B48" s="346" t="s">
        <v>7</v>
      </c>
      <c r="C48" s="346"/>
      <c r="D48" s="342">
        <f t="shared" ref="D48:J48" si="8">D31+D41+D47</f>
        <v>0</v>
      </c>
      <c r="E48" s="342">
        <f t="shared" si="8"/>
        <v>0</v>
      </c>
      <c r="F48" s="342">
        <f t="shared" si="8"/>
        <v>186394671</v>
      </c>
      <c r="G48" s="342">
        <f t="shared" si="8"/>
        <v>0</v>
      </c>
      <c r="H48" s="342">
        <f t="shared" si="8"/>
        <v>0</v>
      </c>
      <c r="I48" s="342">
        <f t="shared" si="8"/>
        <v>0</v>
      </c>
      <c r="J48" s="342">
        <f t="shared" si="8"/>
        <v>0</v>
      </c>
      <c r="K48" s="335">
        <f t="shared" si="4"/>
        <v>186394671</v>
      </c>
      <c r="L48" s="152"/>
      <c r="N48" s="167">
        <f t="shared" si="5"/>
        <v>0</v>
      </c>
    </row>
    <row r="49" spans="1:14" ht="3" customHeight="1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4" ht="5.0999999999999996" customHeight="1" x14ac:dyDescent="0.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72"/>
      <c r="M50" s="152"/>
    </row>
    <row r="52" spans="1:14" x14ac:dyDescent="0.2">
      <c r="N52" s="215" t="s">
        <v>394</v>
      </c>
    </row>
  </sheetData>
  <mergeCells count="51"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H29:H30"/>
    <mergeCell ref="I29:I30"/>
    <mergeCell ref="J29:J30"/>
    <mergeCell ref="K29:K30"/>
    <mergeCell ref="B31:C31"/>
    <mergeCell ref="B32:C32"/>
    <mergeCell ref="B25:C25"/>
    <mergeCell ref="B29:C30"/>
    <mergeCell ref="D29:D30"/>
    <mergeCell ref="E29:E30"/>
    <mergeCell ref="F29:F30"/>
    <mergeCell ref="G29:G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L2"/>
    <mergeCell ref="A3:E3"/>
    <mergeCell ref="A4:K4"/>
    <mergeCell ref="B5:K5"/>
  </mergeCells>
  <phoneticPr fontId="4"/>
  <printOptions horizontalCentered="1"/>
  <pageMargins left="0" right="0" top="0" bottom="0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2"/>
  <sheetViews>
    <sheetView view="pageBreakPreview" zoomScaleNormal="100" zoomScaleSheetLayoutView="100" workbookViewId="0">
      <selection activeCell="N16" sqref="N16"/>
    </sheetView>
  </sheetViews>
  <sheetFormatPr defaultRowHeight="13.2" x14ac:dyDescent="0.2"/>
  <cols>
    <col min="1" max="1" width="0.88671875" style="150" customWidth="1"/>
    <col min="2" max="2" width="3.77734375" style="150" customWidth="1"/>
    <col min="3" max="3" width="16.77734375" style="150" customWidth="1"/>
    <col min="4" max="10" width="16.88671875" style="150" customWidth="1"/>
    <col min="11" max="11" width="16.21875" style="150" customWidth="1"/>
    <col min="12" max="12" width="0.6640625" style="150" customWidth="1"/>
    <col min="13" max="13" width="0.33203125" style="150" customWidth="1"/>
    <col min="14" max="14" width="13.109375" style="150" bestFit="1" customWidth="1"/>
    <col min="15" max="16384" width="8.88671875" style="150"/>
  </cols>
  <sheetData>
    <row r="1" spans="1:12" ht="18.75" customHeight="1" x14ac:dyDescent="0.2">
      <c r="A1" s="309"/>
      <c r="B1" s="310"/>
      <c r="C1" s="310"/>
      <c r="D1" s="310"/>
    </row>
    <row r="2" spans="1:12" ht="24.75" customHeight="1" x14ac:dyDescent="0.2">
      <c r="A2" s="311" t="s">
        <v>357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9.5" customHeight="1" x14ac:dyDescent="0.2">
      <c r="A3" s="312" t="s">
        <v>358</v>
      </c>
      <c r="B3" s="313"/>
      <c r="C3" s="313"/>
      <c r="D3" s="313"/>
      <c r="E3" s="313"/>
      <c r="F3" s="151"/>
      <c r="G3" s="151"/>
      <c r="H3" s="151"/>
      <c r="I3" s="151"/>
      <c r="J3" s="151"/>
      <c r="K3" s="151"/>
    </row>
    <row r="4" spans="1:12" ht="16.5" customHeight="1" x14ac:dyDescent="0.2">
      <c r="A4" s="312" t="s">
        <v>359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2" ht="1.5" customHeight="1" x14ac:dyDescent="0.2"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2" ht="20.25" customHeight="1" x14ac:dyDescent="0.2">
      <c r="A6" s="152"/>
      <c r="B6" s="153" t="s">
        <v>360</v>
      </c>
      <c r="C6" s="154"/>
      <c r="D6" s="155"/>
      <c r="E6" s="155"/>
      <c r="F6" s="155"/>
      <c r="G6" s="155"/>
      <c r="H6" s="155"/>
      <c r="I6" s="155"/>
      <c r="J6" s="156" t="s">
        <v>361</v>
      </c>
      <c r="K6" s="155"/>
      <c r="L6" s="152"/>
    </row>
    <row r="7" spans="1:12" ht="37.5" customHeight="1" x14ac:dyDescent="0.2">
      <c r="A7" s="152"/>
      <c r="B7" s="332" t="s">
        <v>6</v>
      </c>
      <c r="C7" s="332"/>
      <c r="D7" s="333" t="s">
        <v>362</v>
      </c>
      <c r="E7" s="333" t="s">
        <v>363</v>
      </c>
      <c r="F7" s="333" t="s">
        <v>364</v>
      </c>
      <c r="G7" s="333" t="s">
        <v>365</v>
      </c>
      <c r="H7" s="333" t="s">
        <v>366</v>
      </c>
      <c r="I7" s="333" t="s">
        <v>367</v>
      </c>
      <c r="J7" s="334" t="s">
        <v>368</v>
      </c>
      <c r="K7" s="157"/>
      <c r="L7" s="152"/>
    </row>
    <row r="8" spans="1:12" ht="14.1" customHeight="1" x14ac:dyDescent="0.2">
      <c r="A8" s="152"/>
      <c r="B8" s="298" t="s">
        <v>369</v>
      </c>
      <c r="C8" s="298"/>
      <c r="D8" s="335">
        <f>SUM(D9:D17)</f>
        <v>0</v>
      </c>
      <c r="E8" s="335">
        <f>SUM(E9:E17)</f>
        <v>0</v>
      </c>
      <c r="F8" s="335">
        <f>SUM(F9:F17)</f>
        <v>0</v>
      </c>
      <c r="G8" s="335">
        <f t="shared" ref="G8:G24" si="0">D8+E8-F8</f>
        <v>0</v>
      </c>
      <c r="H8" s="335">
        <f>SUM(H9:H17)</f>
        <v>0</v>
      </c>
      <c r="I8" s="335">
        <f>SUM(I9:I17)</f>
        <v>0</v>
      </c>
      <c r="J8" s="336">
        <f t="shared" ref="J8:J24" si="1">G8-H8</f>
        <v>0</v>
      </c>
      <c r="K8" s="157"/>
      <c r="L8" s="152"/>
    </row>
    <row r="9" spans="1:12" ht="14.1" customHeight="1" x14ac:dyDescent="0.2">
      <c r="A9" s="152"/>
      <c r="B9" s="298" t="s">
        <v>370</v>
      </c>
      <c r="C9" s="298"/>
      <c r="D9" s="337">
        <v>0</v>
      </c>
      <c r="E9" s="338">
        <v>0</v>
      </c>
      <c r="F9" s="338">
        <v>0</v>
      </c>
      <c r="G9" s="335">
        <f t="shared" si="0"/>
        <v>0</v>
      </c>
      <c r="H9" s="337">
        <v>0</v>
      </c>
      <c r="I9" s="337">
        <v>0</v>
      </c>
      <c r="J9" s="336">
        <f t="shared" si="1"/>
        <v>0</v>
      </c>
      <c r="K9" s="157"/>
      <c r="L9" s="152"/>
    </row>
    <row r="10" spans="1:12" ht="14.1" customHeight="1" x14ac:dyDescent="0.2">
      <c r="A10" s="152"/>
      <c r="B10" s="303" t="s">
        <v>371</v>
      </c>
      <c r="C10" s="303"/>
      <c r="D10" s="338">
        <v>0</v>
      </c>
      <c r="E10" s="338">
        <v>0</v>
      </c>
      <c r="F10" s="338">
        <v>0</v>
      </c>
      <c r="G10" s="335">
        <f t="shared" si="0"/>
        <v>0</v>
      </c>
      <c r="H10" s="337">
        <v>0</v>
      </c>
      <c r="I10" s="337">
        <v>0</v>
      </c>
      <c r="J10" s="336">
        <f t="shared" si="1"/>
        <v>0</v>
      </c>
      <c r="K10" s="157"/>
      <c r="L10" s="152"/>
    </row>
    <row r="11" spans="1:12" ht="14.1" customHeight="1" x14ac:dyDescent="0.2">
      <c r="A11" s="152"/>
      <c r="B11" s="303" t="s">
        <v>372</v>
      </c>
      <c r="C11" s="303"/>
      <c r="D11" s="338">
        <v>0</v>
      </c>
      <c r="E11" s="338">
        <v>0</v>
      </c>
      <c r="F11" s="338">
        <v>0</v>
      </c>
      <c r="G11" s="335">
        <f t="shared" si="0"/>
        <v>0</v>
      </c>
      <c r="H11" s="337">
        <v>0</v>
      </c>
      <c r="I11" s="337">
        <v>0</v>
      </c>
      <c r="J11" s="336">
        <f t="shared" si="1"/>
        <v>0</v>
      </c>
      <c r="K11" s="157"/>
      <c r="L11" s="152"/>
    </row>
    <row r="12" spans="1:12" ht="14.1" customHeight="1" x14ac:dyDescent="0.2">
      <c r="A12" s="152"/>
      <c r="B12" s="298" t="s">
        <v>373</v>
      </c>
      <c r="C12" s="298"/>
      <c r="D12" s="337">
        <v>0</v>
      </c>
      <c r="E12" s="337">
        <v>0</v>
      </c>
      <c r="F12" s="337">
        <v>0</v>
      </c>
      <c r="G12" s="335">
        <f t="shared" si="0"/>
        <v>0</v>
      </c>
      <c r="H12" s="337">
        <v>0</v>
      </c>
      <c r="I12" s="337">
        <v>0</v>
      </c>
      <c r="J12" s="336">
        <f t="shared" si="1"/>
        <v>0</v>
      </c>
      <c r="K12" s="157"/>
      <c r="L12" s="152"/>
    </row>
    <row r="13" spans="1:12" ht="14.1" customHeight="1" x14ac:dyDescent="0.2">
      <c r="A13" s="152"/>
      <c r="B13" s="303" t="s">
        <v>374</v>
      </c>
      <c r="C13" s="303"/>
      <c r="D13" s="338">
        <v>0</v>
      </c>
      <c r="E13" s="338">
        <v>0</v>
      </c>
      <c r="F13" s="338">
        <v>0</v>
      </c>
      <c r="G13" s="335">
        <f t="shared" si="0"/>
        <v>0</v>
      </c>
      <c r="H13" s="337">
        <v>0</v>
      </c>
      <c r="I13" s="337">
        <v>0</v>
      </c>
      <c r="J13" s="336">
        <f t="shared" si="1"/>
        <v>0</v>
      </c>
      <c r="K13" s="157"/>
      <c r="L13" s="152"/>
    </row>
    <row r="14" spans="1:12" ht="14.1" customHeight="1" x14ac:dyDescent="0.2">
      <c r="A14" s="152"/>
      <c r="B14" s="298" t="s">
        <v>375</v>
      </c>
      <c r="C14" s="298"/>
      <c r="D14" s="337">
        <v>0</v>
      </c>
      <c r="E14" s="337">
        <v>0</v>
      </c>
      <c r="F14" s="337">
        <v>0</v>
      </c>
      <c r="G14" s="335">
        <f t="shared" si="0"/>
        <v>0</v>
      </c>
      <c r="H14" s="338">
        <v>0</v>
      </c>
      <c r="I14" s="338">
        <v>0</v>
      </c>
      <c r="J14" s="336">
        <f t="shared" si="1"/>
        <v>0</v>
      </c>
      <c r="K14" s="157"/>
      <c r="L14" s="152"/>
    </row>
    <row r="15" spans="1:12" ht="14.1" customHeight="1" x14ac:dyDescent="0.2">
      <c r="A15" s="152"/>
      <c r="B15" s="303" t="s">
        <v>376</v>
      </c>
      <c r="C15" s="303"/>
      <c r="D15" s="338">
        <v>0</v>
      </c>
      <c r="E15" s="338">
        <v>0</v>
      </c>
      <c r="F15" s="338">
        <v>0</v>
      </c>
      <c r="G15" s="335">
        <f t="shared" si="0"/>
        <v>0</v>
      </c>
      <c r="H15" s="338">
        <v>0</v>
      </c>
      <c r="I15" s="338">
        <v>0</v>
      </c>
      <c r="J15" s="336">
        <f t="shared" si="1"/>
        <v>0</v>
      </c>
      <c r="K15" s="157"/>
      <c r="L15" s="152"/>
    </row>
    <row r="16" spans="1:12" ht="14.1" customHeight="1" x14ac:dyDescent="0.2">
      <c r="A16" s="152"/>
      <c r="B16" s="303" t="s">
        <v>377</v>
      </c>
      <c r="C16" s="303"/>
      <c r="D16" s="338">
        <v>0</v>
      </c>
      <c r="E16" s="338">
        <v>0</v>
      </c>
      <c r="F16" s="338">
        <v>0</v>
      </c>
      <c r="G16" s="335">
        <f t="shared" si="0"/>
        <v>0</v>
      </c>
      <c r="H16" s="337">
        <v>0</v>
      </c>
      <c r="I16" s="337">
        <v>0</v>
      </c>
      <c r="J16" s="336">
        <f t="shared" si="1"/>
        <v>0</v>
      </c>
      <c r="K16" s="157"/>
      <c r="L16" s="152"/>
    </row>
    <row r="17" spans="1:14" ht="14.1" customHeight="1" x14ac:dyDescent="0.2">
      <c r="A17" s="152"/>
      <c r="B17" s="303" t="s">
        <v>378</v>
      </c>
      <c r="C17" s="303"/>
      <c r="D17" s="338">
        <v>0</v>
      </c>
      <c r="E17" s="338">
        <v>0</v>
      </c>
      <c r="F17" s="338">
        <v>0</v>
      </c>
      <c r="G17" s="335">
        <f t="shared" si="0"/>
        <v>0</v>
      </c>
      <c r="H17" s="337">
        <v>0</v>
      </c>
      <c r="I17" s="337">
        <v>0</v>
      </c>
      <c r="J17" s="336">
        <f t="shared" si="1"/>
        <v>0</v>
      </c>
      <c r="K17" s="157"/>
      <c r="L17" s="152"/>
    </row>
    <row r="18" spans="1:14" ht="14.1" customHeight="1" x14ac:dyDescent="0.2">
      <c r="A18" s="152"/>
      <c r="B18" s="308" t="s">
        <v>379</v>
      </c>
      <c r="C18" s="308"/>
      <c r="D18" s="339">
        <f>SUM(D19:D23)</f>
        <v>966469504</v>
      </c>
      <c r="E18" s="339">
        <f>SUM(E19:E23)</f>
        <v>0</v>
      </c>
      <c r="F18" s="339">
        <f>SUM(F19:F23)</f>
        <v>0</v>
      </c>
      <c r="G18" s="335">
        <f t="shared" si="0"/>
        <v>966469504</v>
      </c>
      <c r="H18" s="339">
        <f>SUM(H19:H23)</f>
        <v>611649867</v>
      </c>
      <c r="I18" s="339">
        <f>SUM(I19:I23)</f>
        <v>13375224</v>
      </c>
      <c r="J18" s="336">
        <f t="shared" si="1"/>
        <v>354819637</v>
      </c>
      <c r="K18" s="157"/>
      <c r="L18" s="152"/>
    </row>
    <row r="19" spans="1:14" ht="14.1" customHeight="1" x14ac:dyDescent="0.2">
      <c r="A19" s="152"/>
      <c r="B19" s="298" t="s">
        <v>380</v>
      </c>
      <c r="C19" s="298"/>
      <c r="D19" s="337">
        <v>19</v>
      </c>
      <c r="E19" s="337">
        <v>0</v>
      </c>
      <c r="F19" s="337">
        <v>0</v>
      </c>
      <c r="G19" s="335">
        <f t="shared" si="0"/>
        <v>19</v>
      </c>
      <c r="H19" s="337">
        <v>0</v>
      </c>
      <c r="I19" s="337">
        <v>0</v>
      </c>
      <c r="J19" s="336">
        <f t="shared" si="1"/>
        <v>19</v>
      </c>
      <c r="K19" s="157"/>
      <c r="L19" s="152"/>
    </row>
    <row r="20" spans="1:14" ht="14.1" customHeight="1" x14ac:dyDescent="0.2">
      <c r="A20" s="152"/>
      <c r="B20" s="303" t="s">
        <v>381</v>
      </c>
      <c r="C20" s="303"/>
      <c r="D20" s="337">
        <v>200323000</v>
      </c>
      <c r="E20" s="337">
        <v>0</v>
      </c>
      <c r="F20" s="337">
        <v>0</v>
      </c>
      <c r="G20" s="335">
        <f t="shared" si="0"/>
        <v>200323000</v>
      </c>
      <c r="H20" s="337">
        <v>111310669</v>
      </c>
      <c r="I20" s="337">
        <v>3886653</v>
      </c>
      <c r="J20" s="336">
        <f t="shared" si="1"/>
        <v>89012331</v>
      </c>
      <c r="K20" s="157"/>
      <c r="L20" s="152"/>
    </row>
    <row r="21" spans="1:14" ht="14.1" customHeight="1" x14ac:dyDescent="0.2">
      <c r="A21" s="152"/>
      <c r="B21" s="298" t="s">
        <v>373</v>
      </c>
      <c r="C21" s="298"/>
      <c r="D21" s="337">
        <v>766146485</v>
      </c>
      <c r="E21" s="337">
        <v>0</v>
      </c>
      <c r="F21" s="337">
        <v>0</v>
      </c>
      <c r="G21" s="335">
        <f t="shared" si="0"/>
        <v>766146485</v>
      </c>
      <c r="H21" s="337">
        <v>500339198</v>
      </c>
      <c r="I21" s="337">
        <v>9488571</v>
      </c>
      <c r="J21" s="336">
        <f t="shared" si="1"/>
        <v>265807287</v>
      </c>
      <c r="K21" s="157"/>
      <c r="L21" s="152"/>
    </row>
    <row r="22" spans="1:14" ht="14.1" customHeight="1" x14ac:dyDescent="0.2">
      <c r="A22" s="152"/>
      <c r="B22" s="298" t="s">
        <v>377</v>
      </c>
      <c r="C22" s="298"/>
      <c r="D22" s="337">
        <v>0</v>
      </c>
      <c r="E22" s="337">
        <v>0</v>
      </c>
      <c r="F22" s="337">
        <v>0</v>
      </c>
      <c r="G22" s="335">
        <f t="shared" si="0"/>
        <v>0</v>
      </c>
      <c r="H22" s="337">
        <v>0</v>
      </c>
      <c r="I22" s="337">
        <v>0</v>
      </c>
      <c r="J22" s="336">
        <f t="shared" si="1"/>
        <v>0</v>
      </c>
      <c r="K22" s="157"/>
      <c r="L22" s="152"/>
    </row>
    <row r="23" spans="1:14" ht="14.1" customHeight="1" x14ac:dyDescent="0.2">
      <c r="A23" s="152"/>
      <c r="B23" s="303" t="s">
        <v>378</v>
      </c>
      <c r="C23" s="303"/>
      <c r="D23" s="337">
        <v>0</v>
      </c>
      <c r="E23" s="337">
        <v>0</v>
      </c>
      <c r="F23" s="337">
        <v>0</v>
      </c>
      <c r="G23" s="335">
        <f t="shared" si="0"/>
        <v>0</v>
      </c>
      <c r="H23" s="337">
        <v>0</v>
      </c>
      <c r="I23" s="337">
        <v>0</v>
      </c>
      <c r="J23" s="336">
        <f t="shared" si="1"/>
        <v>0</v>
      </c>
      <c r="K23" s="157"/>
      <c r="L23" s="152"/>
    </row>
    <row r="24" spans="1:14" ht="14.1" customHeight="1" x14ac:dyDescent="0.2">
      <c r="A24" s="152"/>
      <c r="B24" s="298" t="s">
        <v>382</v>
      </c>
      <c r="C24" s="298"/>
      <c r="D24" s="337">
        <v>28308784</v>
      </c>
      <c r="E24" s="337">
        <v>0</v>
      </c>
      <c r="F24" s="337">
        <v>0</v>
      </c>
      <c r="G24" s="335">
        <f t="shared" si="0"/>
        <v>28308784</v>
      </c>
      <c r="H24" s="337">
        <v>7539539</v>
      </c>
      <c r="I24" s="337">
        <v>1309770</v>
      </c>
      <c r="J24" s="336">
        <f t="shared" si="1"/>
        <v>20769245</v>
      </c>
      <c r="K24" s="157"/>
      <c r="L24" s="152"/>
    </row>
    <row r="25" spans="1:14" ht="14.1" customHeight="1" x14ac:dyDescent="0.2">
      <c r="A25" s="152"/>
      <c r="B25" s="340" t="s">
        <v>0</v>
      </c>
      <c r="C25" s="341"/>
      <c r="D25" s="339">
        <f t="shared" ref="D25:J25" si="2">D8+D18+D24</f>
        <v>994778288</v>
      </c>
      <c r="E25" s="339">
        <f t="shared" si="2"/>
        <v>0</v>
      </c>
      <c r="F25" s="339">
        <f t="shared" si="2"/>
        <v>0</v>
      </c>
      <c r="G25" s="339">
        <f t="shared" si="2"/>
        <v>994778288</v>
      </c>
      <c r="H25" s="339">
        <f t="shared" si="2"/>
        <v>619189406</v>
      </c>
      <c r="I25" s="339">
        <f t="shared" si="2"/>
        <v>14684994</v>
      </c>
      <c r="J25" s="342">
        <f t="shared" si="2"/>
        <v>375588882</v>
      </c>
      <c r="K25" s="157"/>
      <c r="L25" s="152"/>
      <c r="N25" s="215" t="s">
        <v>393</v>
      </c>
    </row>
    <row r="26" spans="1:14" ht="8.4" customHeight="1" x14ac:dyDescent="0.2">
      <c r="A26" s="152"/>
      <c r="B26" s="158"/>
      <c r="C26" s="159"/>
      <c r="D26" s="159"/>
      <c r="E26" s="159"/>
      <c r="F26" s="159"/>
      <c r="G26" s="159"/>
      <c r="H26" s="160"/>
      <c r="I26" s="160"/>
      <c r="J26" s="161"/>
      <c r="K26" s="161"/>
      <c r="L26" s="152"/>
    </row>
    <row r="27" spans="1:14" ht="6.75" customHeight="1" x14ac:dyDescent="0.2">
      <c r="A27" s="152"/>
      <c r="B27" s="152"/>
      <c r="C27" s="162"/>
      <c r="D27" s="163"/>
      <c r="E27" s="163"/>
      <c r="F27" s="163"/>
      <c r="G27" s="163"/>
      <c r="H27" s="163"/>
      <c r="I27" s="163"/>
      <c r="J27" s="152"/>
      <c r="K27" s="152"/>
      <c r="L27" s="152"/>
    </row>
    <row r="28" spans="1:14" ht="20.25" customHeight="1" x14ac:dyDescent="0.2">
      <c r="A28" s="152"/>
      <c r="B28" s="164" t="s">
        <v>383</v>
      </c>
      <c r="C28" s="165"/>
      <c r="D28" s="163"/>
      <c r="E28" s="163"/>
      <c r="F28" s="163"/>
      <c r="G28" s="163"/>
      <c r="H28" s="163"/>
      <c r="I28" s="163"/>
      <c r="J28" s="152"/>
      <c r="K28" s="166" t="s">
        <v>361</v>
      </c>
      <c r="L28" s="152"/>
    </row>
    <row r="29" spans="1:14" ht="12.9" customHeight="1" x14ac:dyDescent="0.2">
      <c r="A29" s="152"/>
      <c r="B29" s="332" t="s">
        <v>6</v>
      </c>
      <c r="C29" s="332"/>
      <c r="D29" s="332" t="s">
        <v>384</v>
      </c>
      <c r="E29" s="332" t="s">
        <v>385</v>
      </c>
      <c r="F29" s="332" t="s">
        <v>386</v>
      </c>
      <c r="G29" s="332" t="s">
        <v>387</v>
      </c>
      <c r="H29" s="332" t="s">
        <v>388</v>
      </c>
      <c r="I29" s="332" t="s">
        <v>389</v>
      </c>
      <c r="J29" s="332" t="s">
        <v>390</v>
      </c>
      <c r="K29" s="332" t="s">
        <v>7</v>
      </c>
      <c r="L29" s="152"/>
    </row>
    <row r="30" spans="1:14" ht="12.9" customHeight="1" x14ac:dyDescent="0.2">
      <c r="A30" s="152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152"/>
    </row>
    <row r="31" spans="1:14" ht="14.1" customHeight="1" x14ac:dyDescent="0.2">
      <c r="A31" s="152"/>
      <c r="B31" s="306" t="s">
        <v>369</v>
      </c>
      <c r="C31" s="307"/>
      <c r="D31" s="343">
        <f t="shared" ref="D31:J31" si="3">SUM(D32:D40)</f>
        <v>0</v>
      </c>
      <c r="E31" s="343">
        <f t="shared" si="3"/>
        <v>0</v>
      </c>
      <c r="F31" s="343">
        <f t="shared" si="3"/>
        <v>0</v>
      </c>
      <c r="G31" s="343">
        <f t="shared" si="3"/>
        <v>0</v>
      </c>
      <c r="H31" s="343">
        <f t="shared" si="3"/>
        <v>0</v>
      </c>
      <c r="I31" s="343">
        <f t="shared" si="3"/>
        <v>0</v>
      </c>
      <c r="J31" s="343">
        <f t="shared" si="3"/>
        <v>0</v>
      </c>
      <c r="K31" s="335">
        <f t="shared" ref="K31:K48" si="4">SUM(D31:J31)</f>
        <v>0</v>
      </c>
      <c r="L31" s="152"/>
      <c r="N31" s="167">
        <f t="shared" ref="N31:N48" si="5">J8-K31</f>
        <v>0</v>
      </c>
    </row>
    <row r="32" spans="1:14" ht="14.1" customHeight="1" x14ac:dyDescent="0.2">
      <c r="A32" s="152"/>
      <c r="B32" s="299" t="s">
        <v>380</v>
      </c>
      <c r="C32" s="299"/>
      <c r="D32" s="344">
        <v>0</v>
      </c>
      <c r="E32" s="344">
        <v>0</v>
      </c>
      <c r="F32" s="344">
        <v>0</v>
      </c>
      <c r="G32" s="344">
        <v>0</v>
      </c>
      <c r="H32" s="344">
        <v>0</v>
      </c>
      <c r="I32" s="344">
        <v>0</v>
      </c>
      <c r="J32" s="344">
        <v>0</v>
      </c>
      <c r="K32" s="335">
        <f t="shared" si="4"/>
        <v>0</v>
      </c>
      <c r="L32" s="152"/>
      <c r="N32" s="167">
        <f t="shared" si="5"/>
        <v>0</v>
      </c>
    </row>
    <row r="33" spans="1:14" ht="14.1" customHeight="1" x14ac:dyDescent="0.2">
      <c r="A33" s="152"/>
      <c r="B33" s="299" t="s">
        <v>371</v>
      </c>
      <c r="C33" s="299"/>
      <c r="D33" s="344">
        <v>0</v>
      </c>
      <c r="E33" s="344">
        <v>0</v>
      </c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35">
        <f t="shared" si="4"/>
        <v>0</v>
      </c>
      <c r="L33" s="152"/>
      <c r="N33" s="167">
        <f t="shared" si="5"/>
        <v>0</v>
      </c>
    </row>
    <row r="34" spans="1:14" ht="14.1" customHeight="1" x14ac:dyDescent="0.2">
      <c r="A34" s="152"/>
      <c r="B34" s="300" t="s">
        <v>372</v>
      </c>
      <c r="C34" s="300"/>
      <c r="D34" s="344">
        <v>0</v>
      </c>
      <c r="E34" s="344">
        <v>0</v>
      </c>
      <c r="F34" s="344">
        <v>0</v>
      </c>
      <c r="G34" s="344">
        <v>0</v>
      </c>
      <c r="H34" s="344">
        <v>0</v>
      </c>
      <c r="I34" s="345">
        <v>0</v>
      </c>
      <c r="J34" s="344">
        <v>0</v>
      </c>
      <c r="K34" s="335">
        <f t="shared" si="4"/>
        <v>0</v>
      </c>
      <c r="L34" s="152"/>
      <c r="N34" s="167">
        <f t="shared" si="5"/>
        <v>0</v>
      </c>
    </row>
    <row r="35" spans="1:14" ht="14.1" customHeight="1" x14ac:dyDescent="0.2">
      <c r="A35" s="152"/>
      <c r="B35" s="299" t="s">
        <v>373</v>
      </c>
      <c r="C35" s="299"/>
      <c r="D35" s="344">
        <v>0</v>
      </c>
      <c r="E35" s="344">
        <v>0</v>
      </c>
      <c r="F35" s="344">
        <v>0</v>
      </c>
      <c r="G35" s="344">
        <v>0</v>
      </c>
      <c r="H35" s="344">
        <v>0</v>
      </c>
      <c r="I35" s="345">
        <v>0</v>
      </c>
      <c r="J35" s="344">
        <v>0</v>
      </c>
      <c r="K35" s="335">
        <f t="shared" si="4"/>
        <v>0</v>
      </c>
      <c r="L35" s="152"/>
      <c r="N35" s="167">
        <f t="shared" si="5"/>
        <v>0</v>
      </c>
    </row>
    <row r="36" spans="1:14" ht="14.1" customHeight="1" x14ac:dyDescent="0.2">
      <c r="A36" s="152"/>
      <c r="B36" s="304" t="s">
        <v>374</v>
      </c>
      <c r="C36" s="304"/>
      <c r="D36" s="344">
        <v>0</v>
      </c>
      <c r="E36" s="344">
        <v>0</v>
      </c>
      <c r="F36" s="344">
        <v>0</v>
      </c>
      <c r="G36" s="344">
        <v>0</v>
      </c>
      <c r="H36" s="344">
        <v>0</v>
      </c>
      <c r="I36" s="344">
        <v>0</v>
      </c>
      <c r="J36" s="344">
        <v>0</v>
      </c>
      <c r="K36" s="335">
        <f t="shared" si="4"/>
        <v>0</v>
      </c>
      <c r="L36" s="152"/>
      <c r="N36" s="167">
        <f t="shared" si="5"/>
        <v>0</v>
      </c>
    </row>
    <row r="37" spans="1:14" ht="14.1" customHeight="1" x14ac:dyDescent="0.2">
      <c r="A37" s="152"/>
      <c r="B37" s="305" t="s">
        <v>375</v>
      </c>
      <c r="C37" s="305"/>
      <c r="D37" s="345">
        <v>0</v>
      </c>
      <c r="E37" s="345">
        <v>0</v>
      </c>
      <c r="F37" s="345">
        <v>0</v>
      </c>
      <c r="G37" s="345">
        <v>0</v>
      </c>
      <c r="H37" s="345">
        <v>0</v>
      </c>
      <c r="I37" s="345">
        <v>0</v>
      </c>
      <c r="J37" s="345">
        <v>0</v>
      </c>
      <c r="K37" s="335">
        <f t="shared" si="4"/>
        <v>0</v>
      </c>
      <c r="L37" s="152"/>
      <c r="N37" s="167">
        <f t="shared" si="5"/>
        <v>0</v>
      </c>
    </row>
    <row r="38" spans="1:14" ht="14.1" customHeight="1" x14ac:dyDescent="0.2">
      <c r="A38" s="152"/>
      <c r="B38" s="304" t="s">
        <v>376</v>
      </c>
      <c r="C38" s="304"/>
      <c r="D38" s="345">
        <v>0</v>
      </c>
      <c r="E38" s="345">
        <v>0</v>
      </c>
      <c r="F38" s="345">
        <v>0</v>
      </c>
      <c r="G38" s="345">
        <v>0</v>
      </c>
      <c r="H38" s="345">
        <v>0</v>
      </c>
      <c r="I38" s="345">
        <v>0</v>
      </c>
      <c r="J38" s="345">
        <v>0</v>
      </c>
      <c r="K38" s="335">
        <f t="shared" si="4"/>
        <v>0</v>
      </c>
      <c r="L38" s="152"/>
      <c r="N38" s="167">
        <f t="shared" si="5"/>
        <v>0</v>
      </c>
    </row>
    <row r="39" spans="1:14" ht="14.1" customHeight="1" x14ac:dyDescent="0.2">
      <c r="A39" s="152"/>
      <c r="B39" s="299" t="s">
        <v>377</v>
      </c>
      <c r="C39" s="299"/>
      <c r="D39" s="345">
        <v>0</v>
      </c>
      <c r="E39" s="345">
        <v>0</v>
      </c>
      <c r="F39" s="345">
        <v>0</v>
      </c>
      <c r="G39" s="345">
        <v>0</v>
      </c>
      <c r="H39" s="345">
        <v>0</v>
      </c>
      <c r="I39" s="345">
        <v>0</v>
      </c>
      <c r="J39" s="345">
        <v>0</v>
      </c>
      <c r="K39" s="335">
        <f t="shared" si="4"/>
        <v>0</v>
      </c>
      <c r="L39" s="152"/>
      <c r="N39" s="167">
        <f t="shared" si="5"/>
        <v>0</v>
      </c>
    </row>
    <row r="40" spans="1:14" s="169" customFormat="1" ht="14.1" customHeight="1" x14ac:dyDescent="0.2">
      <c r="A40" s="168"/>
      <c r="B40" s="303" t="s">
        <v>378</v>
      </c>
      <c r="C40" s="303"/>
      <c r="D40" s="344">
        <v>0</v>
      </c>
      <c r="E40" s="344">
        <v>0</v>
      </c>
      <c r="F40" s="344">
        <v>0</v>
      </c>
      <c r="G40" s="344">
        <v>0</v>
      </c>
      <c r="H40" s="344">
        <v>0</v>
      </c>
      <c r="I40" s="344">
        <v>0</v>
      </c>
      <c r="J40" s="344">
        <v>0</v>
      </c>
      <c r="K40" s="335">
        <f t="shared" si="4"/>
        <v>0</v>
      </c>
      <c r="L40" s="168"/>
      <c r="N40" s="170">
        <f t="shared" si="5"/>
        <v>0</v>
      </c>
    </row>
    <row r="41" spans="1:14" ht="14.1" customHeight="1" x14ac:dyDescent="0.2">
      <c r="A41" s="152"/>
      <c r="B41" s="301" t="s">
        <v>379</v>
      </c>
      <c r="C41" s="302"/>
      <c r="D41" s="342">
        <f t="shared" ref="D41:J41" si="6">SUM(D42:D46)</f>
        <v>354819637</v>
      </c>
      <c r="E41" s="342">
        <f t="shared" si="6"/>
        <v>0</v>
      </c>
      <c r="F41" s="342">
        <f t="shared" si="6"/>
        <v>0</v>
      </c>
      <c r="G41" s="342">
        <f t="shared" si="6"/>
        <v>0</v>
      </c>
      <c r="H41" s="342">
        <f t="shared" si="6"/>
        <v>0</v>
      </c>
      <c r="I41" s="342">
        <f t="shared" si="6"/>
        <v>0</v>
      </c>
      <c r="J41" s="342">
        <f t="shared" si="6"/>
        <v>0</v>
      </c>
      <c r="K41" s="335">
        <f t="shared" si="4"/>
        <v>354819637</v>
      </c>
      <c r="L41" s="171"/>
      <c r="N41" s="167">
        <f t="shared" si="5"/>
        <v>0</v>
      </c>
    </row>
    <row r="42" spans="1:14" ht="14.1" customHeight="1" x14ac:dyDescent="0.2">
      <c r="A42" s="152"/>
      <c r="B42" s="299" t="s">
        <v>380</v>
      </c>
      <c r="C42" s="299"/>
      <c r="D42" s="344">
        <f>J19</f>
        <v>19</v>
      </c>
      <c r="E42" s="345">
        <v>0</v>
      </c>
      <c r="F42" s="345">
        <v>0</v>
      </c>
      <c r="G42" s="345">
        <v>0</v>
      </c>
      <c r="H42" s="344">
        <v>0</v>
      </c>
      <c r="I42" s="345">
        <v>0</v>
      </c>
      <c r="J42" s="344">
        <v>0</v>
      </c>
      <c r="K42" s="335">
        <f t="shared" si="4"/>
        <v>19</v>
      </c>
      <c r="L42" s="152"/>
      <c r="N42" s="167">
        <f t="shared" si="5"/>
        <v>0</v>
      </c>
    </row>
    <row r="43" spans="1:14" ht="14.1" customHeight="1" x14ac:dyDescent="0.2">
      <c r="A43" s="152"/>
      <c r="B43" s="299" t="s">
        <v>381</v>
      </c>
      <c r="C43" s="299"/>
      <c r="D43" s="344">
        <f t="shared" ref="D43:D47" si="7">J20</f>
        <v>89012331</v>
      </c>
      <c r="E43" s="345">
        <v>0</v>
      </c>
      <c r="F43" s="345">
        <v>0</v>
      </c>
      <c r="G43" s="345">
        <v>0</v>
      </c>
      <c r="H43" s="345">
        <v>0</v>
      </c>
      <c r="I43" s="345">
        <v>0</v>
      </c>
      <c r="J43" s="345">
        <v>0</v>
      </c>
      <c r="K43" s="335">
        <f t="shared" si="4"/>
        <v>89012331</v>
      </c>
      <c r="L43" s="152"/>
      <c r="N43" s="167">
        <f t="shared" si="5"/>
        <v>0</v>
      </c>
    </row>
    <row r="44" spans="1:14" ht="14.1" customHeight="1" x14ac:dyDescent="0.2">
      <c r="A44" s="152"/>
      <c r="B44" s="300" t="s">
        <v>373</v>
      </c>
      <c r="C44" s="300"/>
      <c r="D44" s="344">
        <f t="shared" si="7"/>
        <v>265807287</v>
      </c>
      <c r="E44" s="345">
        <v>0</v>
      </c>
      <c r="F44" s="345">
        <v>0</v>
      </c>
      <c r="G44" s="345">
        <v>0</v>
      </c>
      <c r="H44" s="345">
        <v>0</v>
      </c>
      <c r="I44" s="345">
        <v>0</v>
      </c>
      <c r="J44" s="345">
        <v>0</v>
      </c>
      <c r="K44" s="335">
        <f t="shared" si="4"/>
        <v>265807287</v>
      </c>
      <c r="L44" s="152"/>
      <c r="N44" s="167">
        <f t="shared" si="5"/>
        <v>0</v>
      </c>
    </row>
    <row r="45" spans="1:14" ht="14.1" customHeight="1" x14ac:dyDescent="0.2">
      <c r="A45" s="152"/>
      <c r="B45" s="299" t="s">
        <v>377</v>
      </c>
      <c r="C45" s="299"/>
      <c r="D45" s="344">
        <f t="shared" si="7"/>
        <v>0</v>
      </c>
      <c r="E45" s="344">
        <v>0</v>
      </c>
      <c r="F45" s="344">
        <v>0</v>
      </c>
      <c r="G45" s="344">
        <v>0</v>
      </c>
      <c r="H45" s="344">
        <v>0</v>
      </c>
      <c r="I45" s="344">
        <v>0</v>
      </c>
      <c r="J45" s="344">
        <v>0</v>
      </c>
      <c r="K45" s="335">
        <f t="shared" si="4"/>
        <v>0</v>
      </c>
      <c r="L45" s="152"/>
      <c r="N45" s="167">
        <f t="shared" si="5"/>
        <v>0</v>
      </c>
    </row>
    <row r="46" spans="1:14" s="169" customFormat="1" ht="14.1" customHeight="1" x14ac:dyDescent="0.2">
      <c r="A46" s="168"/>
      <c r="B46" s="298" t="s">
        <v>378</v>
      </c>
      <c r="C46" s="298"/>
      <c r="D46" s="344">
        <f t="shared" si="7"/>
        <v>0</v>
      </c>
      <c r="E46" s="344">
        <v>0</v>
      </c>
      <c r="F46" s="344">
        <v>0</v>
      </c>
      <c r="G46" s="344">
        <v>0</v>
      </c>
      <c r="H46" s="344">
        <v>0</v>
      </c>
      <c r="I46" s="344">
        <v>0</v>
      </c>
      <c r="J46" s="344">
        <v>0</v>
      </c>
      <c r="K46" s="335">
        <f t="shared" si="4"/>
        <v>0</v>
      </c>
      <c r="L46" s="168"/>
      <c r="N46" s="170">
        <f t="shared" si="5"/>
        <v>0</v>
      </c>
    </row>
    <row r="47" spans="1:14" ht="14.1" customHeight="1" x14ac:dyDescent="0.2">
      <c r="A47" s="152"/>
      <c r="B47" s="296" t="s">
        <v>382</v>
      </c>
      <c r="C47" s="297"/>
      <c r="D47" s="344">
        <f t="shared" si="7"/>
        <v>20769245</v>
      </c>
      <c r="E47" s="344">
        <v>0</v>
      </c>
      <c r="F47" s="344">
        <v>0</v>
      </c>
      <c r="G47" s="344">
        <v>0</v>
      </c>
      <c r="H47" s="344">
        <v>0</v>
      </c>
      <c r="I47" s="344">
        <v>0</v>
      </c>
      <c r="J47" s="344">
        <v>0</v>
      </c>
      <c r="K47" s="335">
        <f t="shared" si="4"/>
        <v>20769245</v>
      </c>
      <c r="L47" s="152"/>
      <c r="N47" s="167">
        <f t="shared" si="5"/>
        <v>0</v>
      </c>
    </row>
    <row r="48" spans="1:14" ht="13.5" customHeight="1" x14ac:dyDescent="0.2">
      <c r="A48" s="152"/>
      <c r="B48" s="346" t="s">
        <v>7</v>
      </c>
      <c r="C48" s="346"/>
      <c r="D48" s="342">
        <f t="shared" ref="D48:J48" si="8">D31+D41+D47</f>
        <v>375588882</v>
      </c>
      <c r="E48" s="342">
        <f t="shared" si="8"/>
        <v>0</v>
      </c>
      <c r="F48" s="342">
        <f t="shared" si="8"/>
        <v>0</v>
      </c>
      <c r="G48" s="342">
        <f t="shared" si="8"/>
        <v>0</v>
      </c>
      <c r="H48" s="342">
        <f t="shared" si="8"/>
        <v>0</v>
      </c>
      <c r="I48" s="342">
        <f t="shared" si="8"/>
        <v>0</v>
      </c>
      <c r="J48" s="342">
        <f t="shared" si="8"/>
        <v>0</v>
      </c>
      <c r="K48" s="335">
        <f t="shared" si="4"/>
        <v>375588882</v>
      </c>
      <c r="L48" s="152"/>
      <c r="N48" s="167">
        <f t="shared" si="5"/>
        <v>0</v>
      </c>
    </row>
    <row r="49" spans="1:14" ht="3" customHeight="1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4" ht="5.0999999999999996" customHeight="1" x14ac:dyDescent="0.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72"/>
      <c r="M50" s="152"/>
    </row>
    <row r="52" spans="1:14" x14ac:dyDescent="0.2">
      <c r="N52" s="215" t="s">
        <v>394</v>
      </c>
    </row>
  </sheetData>
  <mergeCells count="51"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H29:H30"/>
    <mergeCell ref="I29:I30"/>
    <mergeCell ref="J29:J30"/>
    <mergeCell ref="K29:K30"/>
    <mergeCell ref="B31:C31"/>
    <mergeCell ref="B32:C32"/>
    <mergeCell ref="B25:C25"/>
    <mergeCell ref="B29:C30"/>
    <mergeCell ref="D29:D30"/>
    <mergeCell ref="E29:E30"/>
    <mergeCell ref="F29:F30"/>
    <mergeCell ref="G29:G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L2"/>
    <mergeCell ref="A3:E3"/>
    <mergeCell ref="A4:K4"/>
    <mergeCell ref="B5:K5"/>
  </mergeCells>
  <phoneticPr fontId="4"/>
  <printOptions horizontalCentered="1"/>
  <pageMargins left="0" right="0" top="0" bottom="0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2"/>
  <sheetViews>
    <sheetView view="pageBreakPreview" topLeftCell="A28" zoomScaleNormal="100" zoomScaleSheetLayoutView="100" workbookViewId="0">
      <selection activeCell="P42" sqref="P42"/>
    </sheetView>
  </sheetViews>
  <sheetFormatPr defaultRowHeight="13.2" x14ac:dyDescent="0.2"/>
  <cols>
    <col min="1" max="1" width="0.88671875" style="150" customWidth="1"/>
    <col min="2" max="2" width="3.77734375" style="150" customWidth="1"/>
    <col min="3" max="3" width="16.77734375" style="150" customWidth="1"/>
    <col min="4" max="10" width="16.88671875" style="150" customWidth="1"/>
    <col min="11" max="11" width="16.21875" style="150" customWidth="1"/>
    <col min="12" max="12" width="0.6640625" style="150" customWidth="1"/>
    <col min="13" max="13" width="0.33203125" style="150" customWidth="1"/>
    <col min="14" max="14" width="13.109375" style="150" bestFit="1" customWidth="1"/>
    <col min="15" max="16384" width="8.88671875" style="150"/>
  </cols>
  <sheetData>
    <row r="1" spans="1:12" ht="18.75" customHeight="1" x14ac:dyDescent="0.2">
      <c r="A1" s="309"/>
      <c r="B1" s="310"/>
      <c r="C1" s="310"/>
      <c r="D1" s="310"/>
    </row>
    <row r="2" spans="1:12" ht="24.75" customHeight="1" x14ac:dyDescent="0.2">
      <c r="A2" s="311" t="s">
        <v>357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9.5" customHeight="1" x14ac:dyDescent="0.2">
      <c r="A3" s="312" t="s">
        <v>358</v>
      </c>
      <c r="B3" s="313"/>
      <c r="C3" s="313"/>
      <c r="D3" s="313"/>
      <c r="E3" s="313"/>
      <c r="F3" s="151"/>
      <c r="G3" s="151"/>
      <c r="H3" s="151"/>
      <c r="I3" s="151"/>
      <c r="J3" s="151"/>
      <c r="K3" s="151"/>
    </row>
    <row r="4" spans="1:12" ht="16.5" customHeight="1" x14ac:dyDescent="0.2">
      <c r="A4" s="312" t="s">
        <v>359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2" ht="1.5" customHeight="1" x14ac:dyDescent="0.2"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2" ht="20.25" customHeight="1" x14ac:dyDescent="0.2">
      <c r="A6" s="152"/>
      <c r="B6" s="153" t="s">
        <v>360</v>
      </c>
      <c r="C6" s="154"/>
      <c r="D6" s="155"/>
      <c r="E6" s="155"/>
      <c r="F6" s="155"/>
      <c r="G6" s="155"/>
      <c r="H6" s="155"/>
      <c r="I6" s="155"/>
      <c r="J6" s="156" t="s">
        <v>361</v>
      </c>
      <c r="K6" s="155"/>
      <c r="L6" s="152"/>
    </row>
    <row r="7" spans="1:12" ht="37.5" customHeight="1" x14ac:dyDescent="0.2">
      <c r="A7" s="152"/>
      <c r="B7" s="332" t="s">
        <v>6</v>
      </c>
      <c r="C7" s="332"/>
      <c r="D7" s="333" t="s">
        <v>362</v>
      </c>
      <c r="E7" s="333" t="s">
        <v>363</v>
      </c>
      <c r="F7" s="333" t="s">
        <v>364</v>
      </c>
      <c r="G7" s="333" t="s">
        <v>365</v>
      </c>
      <c r="H7" s="333" t="s">
        <v>366</v>
      </c>
      <c r="I7" s="333" t="s">
        <v>367</v>
      </c>
      <c r="J7" s="334" t="s">
        <v>368</v>
      </c>
      <c r="K7" s="157"/>
      <c r="L7" s="152"/>
    </row>
    <row r="8" spans="1:12" ht="14.1" customHeight="1" x14ac:dyDescent="0.2">
      <c r="A8" s="152"/>
      <c r="B8" s="298" t="s">
        <v>369</v>
      </c>
      <c r="C8" s="298"/>
      <c r="D8" s="335">
        <f>SUM(D9:D17)</f>
        <v>0</v>
      </c>
      <c r="E8" s="335">
        <f>SUM(E9:E17)</f>
        <v>0</v>
      </c>
      <c r="F8" s="335">
        <f>SUM(F9:F17)</f>
        <v>0</v>
      </c>
      <c r="G8" s="335">
        <f t="shared" ref="G8:G24" si="0">D8+E8-F8</f>
        <v>0</v>
      </c>
      <c r="H8" s="335">
        <f>SUM(H9:H17)</f>
        <v>0</v>
      </c>
      <c r="I8" s="335">
        <f>SUM(I9:I17)</f>
        <v>0</v>
      </c>
      <c r="J8" s="336">
        <f t="shared" ref="J8:J24" si="1">G8-H8</f>
        <v>0</v>
      </c>
      <c r="K8" s="157"/>
      <c r="L8" s="152"/>
    </row>
    <row r="9" spans="1:12" ht="14.1" customHeight="1" x14ac:dyDescent="0.2">
      <c r="A9" s="152"/>
      <c r="B9" s="298" t="s">
        <v>370</v>
      </c>
      <c r="C9" s="298"/>
      <c r="D9" s="337">
        <v>0</v>
      </c>
      <c r="E9" s="338">
        <v>0</v>
      </c>
      <c r="F9" s="338">
        <v>0</v>
      </c>
      <c r="G9" s="335">
        <f t="shared" si="0"/>
        <v>0</v>
      </c>
      <c r="H9" s="337">
        <v>0</v>
      </c>
      <c r="I9" s="337">
        <v>0</v>
      </c>
      <c r="J9" s="336">
        <f t="shared" si="1"/>
        <v>0</v>
      </c>
      <c r="K9" s="157"/>
      <c r="L9" s="152"/>
    </row>
    <row r="10" spans="1:12" ht="14.1" customHeight="1" x14ac:dyDescent="0.2">
      <c r="A10" s="152"/>
      <c r="B10" s="303" t="s">
        <v>371</v>
      </c>
      <c r="C10" s="303"/>
      <c r="D10" s="338">
        <v>0</v>
      </c>
      <c r="E10" s="338">
        <v>0</v>
      </c>
      <c r="F10" s="338">
        <v>0</v>
      </c>
      <c r="G10" s="335">
        <f t="shared" si="0"/>
        <v>0</v>
      </c>
      <c r="H10" s="337">
        <v>0</v>
      </c>
      <c r="I10" s="337">
        <v>0</v>
      </c>
      <c r="J10" s="336">
        <f t="shared" si="1"/>
        <v>0</v>
      </c>
      <c r="K10" s="157"/>
      <c r="L10" s="152"/>
    </row>
    <row r="11" spans="1:12" ht="14.1" customHeight="1" x14ac:dyDescent="0.2">
      <c r="A11" s="152"/>
      <c r="B11" s="303" t="s">
        <v>372</v>
      </c>
      <c r="C11" s="303"/>
      <c r="D11" s="338">
        <v>0</v>
      </c>
      <c r="E11" s="338">
        <v>0</v>
      </c>
      <c r="F11" s="338">
        <v>0</v>
      </c>
      <c r="G11" s="335">
        <f t="shared" si="0"/>
        <v>0</v>
      </c>
      <c r="H11" s="337">
        <v>0</v>
      </c>
      <c r="I11" s="337">
        <v>0</v>
      </c>
      <c r="J11" s="336">
        <f t="shared" si="1"/>
        <v>0</v>
      </c>
      <c r="K11" s="157"/>
      <c r="L11" s="152"/>
    </row>
    <row r="12" spans="1:12" ht="14.1" customHeight="1" x14ac:dyDescent="0.2">
      <c r="A12" s="152"/>
      <c r="B12" s="298" t="s">
        <v>373</v>
      </c>
      <c r="C12" s="298"/>
      <c r="D12" s="337">
        <v>0</v>
      </c>
      <c r="E12" s="337">
        <v>0</v>
      </c>
      <c r="F12" s="337">
        <v>0</v>
      </c>
      <c r="G12" s="335">
        <f t="shared" si="0"/>
        <v>0</v>
      </c>
      <c r="H12" s="337">
        <v>0</v>
      </c>
      <c r="I12" s="337">
        <v>0</v>
      </c>
      <c r="J12" s="336">
        <f t="shared" si="1"/>
        <v>0</v>
      </c>
      <c r="K12" s="157"/>
      <c r="L12" s="152"/>
    </row>
    <row r="13" spans="1:12" ht="14.1" customHeight="1" x14ac:dyDescent="0.2">
      <c r="A13" s="152"/>
      <c r="B13" s="303" t="s">
        <v>374</v>
      </c>
      <c r="C13" s="303"/>
      <c r="D13" s="338">
        <v>0</v>
      </c>
      <c r="E13" s="338">
        <v>0</v>
      </c>
      <c r="F13" s="338">
        <v>0</v>
      </c>
      <c r="G13" s="335">
        <f t="shared" si="0"/>
        <v>0</v>
      </c>
      <c r="H13" s="337">
        <v>0</v>
      </c>
      <c r="I13" s="337">
        <v>0</v>
      </c>
      <c r="J13" s="336">
        <f t="shared" si="1"/>
        <v>0</v>
      </c>
      <c r="K13" s="157"/>
      <c r="L13" s="152"/>
    </row>
    <row r="14" spans="1:12" ht="14.1" customHeight="1" x14ac:dyDescent="0.2">
      <c r="A14" s="152"/>
      <c r="B14" s="298" t="s">
        <v>375</v>
      </c>
      <c r="C14" s="298"/>
      <c r="D14" s="337">
        <v>0</v>
      </c>
      <c r="E14" s="337">
        <v>0</v>
      </c>
      <c r="F14" s="337">
        <v>0</v>
      </c>
      <c r="G14" s="335">
        <f t="shared" si="0"/>
        <v>0</v>
      </c>
      <c r="H14" s="338">
        <v>0</v>
      </c>
      <c r="I14" s="338">
        <v>0</v>
      </c>
      <c r="J14" s="336">
        <f t="shared" si="1"/>
        <v>0</v>
      </c>
      <c r="K14" s="157"/>
      <c r="L14" s="152"/>
    </row>
    <row r="15" spans="1:12" ht="14.1" customHeight="1" x14ac:dyDescent="0.2">
      <c r="A15" s="152"/>
      <c r="B15" s="303" t="s">
        <v>376</v>
      </c>
      <c r="C15" s="303"/>
      <c r="D15" s="338">
        <v>0</v>
      </c>
      <c r="E15" s="338">
        <v>0</v>
      </c>
      <c r="F15" s="338">
        <v>0</v>
      </c>
      <c r="G15" s="335">
        <f t="shared" si="0"/>
        <v>0</v>
      </c>
      <c r="H15" s="338">
        <v>0</v>
      </c>
      <c r="I15" s="338">
        <v>0</v>
      </c>
      <c r="J15" s="336">
        <f t="shared" si="1"/>
        <v>0</v>
      </c>
      <c r="K15" s="157"/>
      <c r="L15" s="152"/>
    </row>
    <row r="16" spans="1:12" ht="14.1" customHeight="1" x14ac:dyDescent="0.2">
      <c r="A16" s="152"/>
      <c r="B16" s="303" t="s">
        <v>377</v>
      </c>
      <c r="C16" s="303"/>
      <c r="D16" s="338">
        <v>0</v>
      </c>
      <c r="E16" s="338">
        <v>0</v>
      </c>
      <c r="F16" s="338">
        <v>0</v>
      </c>
      <c r="G16" s="335">
        <f t="shared" si="0"/>
        <v>0</v>
      </c>
      <c r="H16" s="337">
        <v>0</v>
      </c>
      <c r="I16" s="337">
        <v>0</v>
      </c>
      <c r="J16" s="336">
        <f t="shared" si="1"/>
        <v>0</v>
      </c>
      <c r="K16" s="157"/>
      <c r="L16" s="152"/>
    </row>
    <row r="17" spans="1:14" ht="14.1" customHeight="1" x14ac:dyDescent="0.2">
      <c r="A17" s="152"/>
      <c r="B17" s="303" t="s">
        <v>378</v>
      </c>
      <c r="C17" s="303"/>
      <c r="D17" s="338">
        <v>0</v>
      </c>
      <c r="E17" s="338">
        <v>0</v>
      </c>
      <c r="F17" s="338">
        <v>0</v>
      </c>
      <c r="G17" s="335">
        <f t="shared" si="0"/>
        <v>0</v>
      </c>
      <c r="H17" s="337">
        <v>0</v>
      </c>
      <c r="I17" s="337">
        <v>0</v>
      </c>
      <c r="J17" s="336">
        <f t="shared" si="1"/>
        <v>0</v>
      </c>
      <c r="K17" s="157"/>
      <c r="L17" s="152"/>
    </row>
    <row r="18" spans="1:14" ht="14.1" customHeight="1" x14ac:dyDescent="0.2">
      <c r="A18" s="152"/>
      <c r="B18" s="308" t="s">
        <v>379</v>
      </c>
      <c r="C18" s="308"/>
      <c r="D18" s="339">
        <f>SUM(D19:D23)</f>
        <v>2249453568</v>
      </c>
      <c r="E18" s="339">
        <f>SUM(E19:E23)</f>
        <v>0</v>
      </c>
      <c r="F18" s="339">
        <f>SUM(F19:F23)</f>
        <v>0</v>
      </c>
      <c r="G18" s="335">
        <f t="shared" si="0"/>
        <v>2249453568</v>
      </c>
      <c r="H18" s="339">
        <f>SUM(H19:H23)</f>
        <v>779344809</v>
      </c>
      <c r="I18" s="339">
        <f>SUM(I19:I23)</f>
        <v>45953007</v>
      </c>
      <c r="J18" s="336">
        <f t="shared" si="1"/>
        <v>1470108759</v>
      </c>
      <c r="K18" s="157"/>
      <c r="L18" s="152"/>
    </row>
    <row r="19" spans="1:14" ht="14.1" customHeight="1" x14ac:dyDescent="0.2">
      <c r="A19" s="152"/>
      <c r="B19" s="298" t="s">
        <v>380</v>
      </c>
      <c r="C19" s="298"/>
      <c r="D19" s="337">
        <v>1127101</v>
      </c>
      <c r="E19" s="337">
        <v>0</v>
      </c>
      <c r="F19" s="337">
        <v>0</v>
      </c>
      <c r="G19" s="335">
        <f t="shared" si="0"/>
        <v>1127101</v>
      </c>
      <c r="H19" s="337">
        <v>0</v>
      </c>
      <c r="I19" s="337">
        <v>0</v>
      </c>
      <c r="J19" s="336">
        <f t="shared" si="1"/>
        <v>1127101</v>
      </c>
      <c r="K19" s="157"/>
      <c r="L19" s="152"/>
    </row>
    <row r="20" spans="1:14" ht="14.1" customHeight="1" x14ac:dyDescent="0.2">
      <c r="A20" s="152"/>
      <c r="B20" s="303" t="s">
        <v>381</v>
      </c>
      <c r="C20" s="303"/>
      <c r="D20" s="337">
        <v>898000000</v>
      </c>
      <c r="E20" s="337">
        <v>0</v>
      </c>
      <c r="F20" s="337">
        <v>0</v>
      </c>
      <c r="G20" s="335">
        <f t="shared" si="0"/>
        <v>898000000</v>
      </c>
      <c r="H20" s="337">
        <v>305320000</v>
      </c>
      <c r="I20" s="337">
        <v>17960000</v>
      </c>
      <c r="J20" s="336">
        <f t="shared" si="1"/>
        <v>592680000</v>
      </c>
      <c r="K20" s="157"/>
      <c r="L20" s="152"/>
    </row>
    <row r="21" spans="1:14" ht="14.1" customHeight="1" x14ac:dyDescent="0.2">
      <c r="A21" s="152"/>
      <c r="B21" s="298" t="s">
        <v>373</v>
      </c>
      <c r="C21" s="298"/>
      <c r="D21" s="337">
        <v>1350326467</v>
      </c>
      <c r="E21" s="337">
        <v>0</v>
      </c>
      <c r="F21" s="337">
        <v>0</v>
      </c>
      <c r="G21" s="335">
        <f t="shared" si="0"/>
        <v>1350326467</v>
      </c>
      <c r="H21" s="337">
        <v>474024809</v>
      </c>
      <c r="I21" s="337">
        <v>27993007</v>
      </c>
      <c r="J21" s="336">
        <f t="shared" si="1"/>
        <v>876301658</v>
      </c>
      <c r="K21" s="157"/>
      <c r="L21" s="152"/>
    </row>
    <row r="22" spans="1:14" ht="14.1" customHeight="1" x14ac:dyDescent="0.2">
      <c r="A22" s="152"/>
      <c r="B22" s="298" t="s">
        <v>377</v>
      </c>
      <c r="C22" s="298"/>
      <c r="D22" s="337">
        <v>0</v>
      </c>
      <c r="E22" s="337">
        <v>0</v>
      </c>
      <c r="F22" s="337">
        <v>0</v>
      </c>
      <c r="G22" s="335">
        <f t="shared" si="0"/>
        <v>0</v>
      </c>
      <c r="H22" s="337">
        <v>0</v>
      </c>
      <c r="I22" s="337">
        <v>0</v>
      </c>
      <c r="J22" s="336">
        <f t="shared" si="1"/>
        <v>0</v>
      </c>
      <c r="K22" s="157"/>
      <c r="L22" s="152"/>
    </row>
    <row r="23" spans="1:14" ht="14.1" customHeight="1" x14ac:dyDescent="0.2">
      <c r="A23" s="152"/>
      <c r="B23" s="303" t="s">
        <v>378</v>
      </c>
      <c r="C23" s="303"/>
      <c r="D23" s="337">
        <v>0</v>
      </c>
      <c r="E23" s="337">
        <v>0</v>
      </c>
      <c r="F23" s="337">
        <v>0</v>
      </c>
      <c r="G23" s="335">
        <f t="shared" si="0"/>
        <v>0</v>
      </c>
      <c r="H23" s="337">
        <v>0</v>
      </c>
      <c r="I23" s="337">
        <v>0</v>
      </c>
      <c r="J23" s="336">
        <f t="shared" si="1"/>
        <v>0</v>
      </c>
      <c r="K23" s="157"/>
      <c r="L23" s="152"/>
    </row>
    <row r="24" spans="1:14" ht="14.1" customHeight="1" x14ac:dyDescent="0.2">
      <c r="A24" s="152"/>
      <c r="B24" s="298" t="s">
        <v>382</v>
      </c>
      <c r="C24" s="298"/>
      <c r="D24" s="337">
        <v>67200002</v>
      </c>
      <c r="E24" s="337">
        <v>0</v>
      </c>
      <c r="F24" s="337">
        <v>0</v>
      </c>
      <c r="G24" s="335">
        <f t="shared" si="0"/>
        <v>67200002</v>
      </c>
      <c r="H24" s="337">
        <v>63998023</v>
      </c>
      <c r="I24" s="337">
        <v>3875549</v>
      </c>
      <c r="J24" s="336">
        <f t="shared" si="1"/>
        <v>3201979</v>
      </c>
      <c r="K24" s="157"/>
      <c r="L24" s="152"/>
    </row>
    <row r="25" spans="1:14" ht="14.1" customHeight="1" x14ac:dyDescent="0.2">
      <c r="A25" s="152"/>
      <c r="B25" s="340" t="s">
        <v>0</v>
      </c>
      <c r="C25" s="341"/>
      <c r="D25" s="339">
        <f t="shared" ref="D25:J25" si="2">D8+D18+D24</f>
        <v>2316653570</v>
      </c>
      <c r="E25" s="339">
        <f t="shared" si="2"/>
        <v>0</v>
      </c>
      <c r="F25" s="339">
        <f t="shared" si="2"/>
        <v>0</v>
      </c>
      <c r="G25" s="339">
        <f t="shared" si="2"/>
        <v>2316653570</v>
      </c>
      <c r="H25" s="339">
        <f t="shared" si="2"/>
        <v>843342832</v>
      </c>
      <c r="I25" s="339">
        <f t="shared" si="2"/>
        <v>49828556</v>
      </c>
      <c r="J25" s="342">
        <f t="shared" si="2"/>
        <v>1473310738</v>
      </c>
      <c r="K25" s="157"/>
      <c r="L25" s="152"/>
      <c r="N25" s="215" t="s">
        <v>393</v>
      </c>
    </row>
    <row r="26" spans="1:14" ht="8.4" customHeight="1" x14ac:dyDescent="0.2">
      <c r="A26" s="152"/>
      <c r="B26" s="158"/>
      <c r="C26" s="159"/>
      <c r="D26" s="159"/>
      <c r="E26" s="159"/>
      <c r="F26" s="159"/>
      <c r="G26" s="159"/>
      <c r="H26" s="160"/>
      <c r="I26" s="160"/>
      <c r="J26" s="161"/>
      <c r="K26" s="161"/>
      <c r="L26" s="152"/>
    </row>
    <row r="27" spans="1:14" ht="6.75" customHeight="1" x14ac:dyDescent="0.2">
      <c r="A27" s="152"/>
      <c r="B27" s="152"/>
      <c r="C27" s="162"/>
      <c r="D27" s="163"/>
      <c r="E27" s="163"/>
      <c r="F27" s="163"/>
      <c r="G27" s="163"/>
      <c r="H27" s="163"/>
      <c r="I27" s="163"/>
      <c r="J27" s="152"/>
      <c r="K27" s="152"/>
      <c r="L27" s="152"/>
    </row>
    <row r="28" spans="1:14" ht="20.25" customHeight="1" x14ac:dyDescent="0.2">
      <c r="A28" s="152"/>
      <c r="B28" s="164" t="s">
        <v>383</v>
      </c>
      <c r="C28" s="165"/>
      <c r="D28" s="163"/>
      <c r="E28" s="163"/>
      <c r="F28" s="163"/>
      <c r="G28" s="163"/>
      <c r="H28" s="163"/>
      <c r="I28" s="163"/>
      <c r="J28" s="152"/>
      <c r="K28" s="166" t="s">
        <v>361</v>
      </c>
      <c r="L28" s="152"/>
    </row>
    <row r="29" spans="1:14" ht="12.9" customHeight="1" x14ac:dyDescent="0.2">
      <c r="A29" s="152"/>
      <c r="B29" s="332" t="s">
        <v>6</v>
      </c>
      <c r="C29" s="332"/>
      <c r="D29" s="332" t="s">
        <v>384</v>
      </c>
      <c r="E29" s="332" t="s">
        <v>385</v>
      </c>
      <c r="F29" s="332" t="s">
        <v>386</v>
      </c>
      <c r="G29" s="332" t="s">
        <v>387</v>
      </c>
      <c r="H29" s="332" t="s">
        <v>388</v>
      </c>
      <c r="I29" s="332" t="s">
        <v>389</v>
      </c>
      <c r="J29" s="332" t="s">
        <v>390</v>
      </c>
      <c r="K29" s="332" t="s">
        <v>7</v>
      </c>
      <c r="L29" s="152"/>
    </row>
    <row r="30" spans="1:14" ht="12.9" customHeight="1" x14ac:dyDescent="0.2">
      <c r="A30" s="152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152"/>
    </row>
    <row r="31" spans="1:14" ht="14.1" customHeight="1" x14ac:dyDescent="0.2">
      <c r="A31" s="152"/>
      <c r="B31" s="306" t="s">
        <v>369</v>
      </c>
      <c r="C31" s="307"/>
      <c r="D31" s="343">
        <f t="shared" ref="D31:J31" si="3">SUM(D32:D40)</f>
        <v>0</v>
      </c>
      <c r="E31" s="343">
        <f t="shared" si="3"/>
        <v>0</v>
      </c>
      <c r="F31" s="343">
        <f t="shared" si="3"/>
        <v>0</v>
      </c>
      <c r="G31" s="343">
        <f t="shared" si="3"/>
        <v>0</v>
      </c>
      <c r="H31" s="343">
        <f t="shared" si="3"/>
        <v>0</v>
      </c>
      <c r="I31" s="343">
        <f t="shared" si="3"/>
        <v>0</v>
      </c>
      <c r="J31" s="343">
        <f t="shared" si="3"/>
        <v>0</v>
      </c>
      <c r="K31" s="335">
        <f t="shared" ref="K31:K48" si="4">SUM(D31:J31)</f>
        <v>0</v>
      </c>
      <c r="L31" s="152"/>
      <c r="N31" s="167">
        <f t="shared" ref="N31:N48" si="5">J8-K31</f>
        <v>0</v>
      </c>
    </row>
    <row r="32" spans="1:14" ht="14.1" customHeight="1" x14ac:dyDescent="0.2">
      <c r="A32" s="152"/>
      <c r="B32" s="299" t="s">
        <v>380</v>
      </c>
      <c r="C32" s="299"/>
      <c r="D32" s="344">
        <v>0</v>
      </c>
      <c r="E32" s="344">
        <v>0</v>
      </c>
      <c r="F32" s="344">
        <v>0</v>
      </c>
      <c r="G32" s="344">
        <v>0</v>
      </c>
      <c r="H32" s="344">
        <v>0</v>
      </c>
      <c r="I32" s="344">
        <v>0</v>
      </c>
      <c r="J32" s="344">
        <v>0</v>
      </c>
      <c r="K32" s="335">
        <f t="shared" si="4"/>
        <v>0</v>
      </c>
      <c r="L32" s="152"/>
      <c r="N32" s="167">
        <f t="shared" si="5"/>
        <v>0</v>
      </c>
    </row>
    <row r="33" spans="1:14" ht="14.1" customHeight="1" x14ac:dyDescent="0.2">
      <c r="A33" s="152"/>
      <c r="B33" s="299" t="s">
        <v>371</v>
      </c>
      <c r="C33" s="299"/>
      <c r="D33" s="344">
        <v>0</v>
      </c>
      <c r="E33" s="344">
        <v>0</v>
      </c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35">
        <f t="shared" si="4"/>
        <v>0</v>
      </c>
      <c r="L33" s="152"/>
      <c r="N33" s="167">
        <f t="shared" si="5"/>
        <v>0</v>
      </c>
    </row>
    <row r="34" spans="1:14" ht="14.1" customHeight="1" x14ac:dyDescent="0.2">
      <c r="A34" s="152"/>
      <c r="B34" s="300" t="s">
        <v>372</v>
      </c>
      <c r="C34" s="300"/>
      <c r="D34" s="344">
        <v>0</v>
      </c>
      <c r="E34" s="344">
        <v>0</v>
      </c>
      <c r="F34" s="344">
        <v>0</v>
      </c>
      <c r="G34" s="344">
        <v>0</v>
      </c>
      <c r="H34" s="344">
        <v>0</v>
      </c>
      <c r="I34" s="345">
        <v>0</v>
      </c>
      <c r="J34" s="344">
        <v>0</v>
      </c>
      <c r="K34" s="335">
        <f t="shared" si="4"/>
        <v>0</v>
      </c>
      <c r="L34" s="152"/>
      <c r="N34" s="167">
        <f t="shared" si="5"/>
        <v>0</v>
      </c>
    </row>
    <row r="35" spans="1:14" ht="14.1" customHeight="1" x14ac:dyDescent="0.2">
      <c r="A35" s="152"/>
      <c r="B35" s="299" t="s">
        <v>373</v>
      </c>
      <c r="C35" s="299"/>
      <c r="D35" s="344">
        <v>0</v>
      </c>
      <c r="E35" s="344">
        <v>0</v>
      </c>
      <c r="F35" s="344">
        <v>0</v>
      </c>
      <c r="G35" s="344">
        <v>0</v>
      </c>
      <c r="H35" s="344">
        <v>0</v>
      </c>
      <c r="I35" s="345">
        <v>0</v>
      </c>
      <c r="J35" s="344">
        <v>0</v>
      </c>
      <c r="K35" s="335">
        <f t="shared" si="4"/>
        <v>0</v>
      </c>
      <c r="L35" s="152"/>
      <c r="N35" s="167">
        <f t="shared" si="5"/>
        <v>0</v>
      </c>
    </row>
    <row r="36" spans="1:14" ht="14.1" customHeight="1" x14ac:dyDescent="0.2">
      <c r="A36" s="152"/>
      <c r="B36" s="304" t="s">
        <v>374</v>
      </c>
      <c r="C36" s="304"/>
      <c r="D36" s="344">
        <v>0</v>
      </c>
      <c r="E36" s="344">
        <v>0</v>
      </c>
      <c r="F36" s="344">
        <v>0</v>
      </c>
      <c r="G36" s="344">
        <v>0</v>
      </c>
      <c r="H36" s="344">
        <v>0</v>
      </c>
      <c r="I36" s="344">
        <v>0</v>
      </c>
      <c r="J36" s="344">
        <v>0</v>
      </c>
      <c r="K36" s="335">
        <f t="shared" si="4"/>
        <v>0</v>
      </c>
      <c r="L36" s="152"/>
      <c r="N36" s="167">
        <f t="shared" si="5"/>
        <v>0</v>
      </c>
    </row>
    <row r="37" spans="1:14" ht="14.1" customHeight="1" x14ac:dyDescent="0.2">
      <c r="A37" s="152"/>
      <c r="B37" s="305" t="s">
        <v>375</v>
      </c>
      <c r="C37" s="305"/>
      <c r="D37" s="345">
        <v>0</v>
      </c>
      <c r="E37" s="345">
        <v>0</v>
      </c>
      <c r="F37" s="345">
        <v>0</v>
      </c>
      <c r="G37" s="345">
        <v>0</v>
      </c>
      <c r="H37" s="345">
        <v>0</v>
      </c>
      <c r="I37" s="345">
        <v>0</v>
      </c>
      <c r="J37" s="345">
        <v>0</v>
      </c>
      <c r="K37" s="335">
        <f t="shared" si="4"/>
        <v>0</v>
      </c>
      <c r="L37" s="152"/>
      <c r="N37" s="167">
        <f t="shared" si="5"/>
        <v>0</v>
      </c>
    </row>
    <row r="38" spans="1:14" ht="14.1" customHeight="1" x14ac:dyDescent="0.2">
      <c r="A38" s="152"/>
      <c r="B38" s="304" t="s">
        <v>376</v>
      </c>
      <c r="C38" s="304"/>
      <c r="D38" s="345">
        <v>0</v>
      </c>
      <c r="E38" s="345">
        <v>0</v>
      </c>
      <c r="F38" s="345">
        <v>0</v>
      </c>
      <c r="G38" s="345">
        <v>0</v>
      </c>
      <c r="H38" s="345">
        <v>0</v>
      </c>
      <c r="I38" s="345">
        <v>0</v>
      </c>
      <c r="J38" s="345">
        <v>0</v>
      </c>
      <c r="K38" s="335">
        <f t="shared" si="4"/>
        <v>0</v>
      </c>
      <c r="L38" s="152"/>
      <c r="N38" s="167">
        <f t="shared" si="5"/>
        <v>0</v>
      </c>
    </row>
    <row r="39" spans="1:14" ht="14.1" customHeight="1" x14ac:dyDescent="0.2">
      <c r="A39" s="152"/>
      <c r="B39" s="299" t="s">
        <v>377</v>
      </c>
      <c r="C39" s="299"/>
      <c r="D39" s="345">
        <v>0</v>
      </c>
      <c r="E39" s="345">
        <v>0</v>
      </c>
      <c r="F39" s="345">
        <v>0</v>
      </c>
      <c r="G39" s="345">
        <v>0</v>
      </c>
      <c r="H39" s="345">
        <v>0</v>
      </c>
      <c r="I39" s="345">
        <v>0</v>
      </c>
      <c r="J39" s="345">
        <v>0</v>
      </c>
      <c r="K39" s="335">
        <f t="shared" si="4"/>
        <v>0</v>
      </c>
      <c r="L39" s="152"/>
      <c r="N39" s="167">
        <f t="shared" si="5"/>
        <v>0</v>
      </c>
    </row>
    <row r="40" spans="1:14" s="169" customFormat="1" ht="14.1" customHeight="1" x14ac:dyDescent="0.2">
      <c r="A40" s="168"/>
      <c r="B40" s="303" t="s">
        <v>378</v>
      </c>
      <c r="C40" s="303"/>
      <c r="D40" s="344">
        <v>0</v>
      </c>
      <c r="E40" s="344">
        <v>0</v>
      </c>
      <c r="F40" s="344">
        <v>0</v>
      </c>
      <c r="G40" s="344">
        <v>0</v>
      </c>
      <c r="H40" s="344">
        <v>0</v>
      </c>
      <c r="I40" s="344">
        <v>0</v>
      </c>
      <c r="J40" s="344">
        <v>0</v>
      </c>
      <c r="K40" s="335">
        <f t="shared" si="4"/>
        <v>0</v>
      </c>
      <c r="L40" s="168"/>
      <c r="N40" s="170">
        <f t="shared" si="5"/>
        <v>0</v>
      </c>
    </row>
    <row r="41" spans="1:14" ht="14.1" customHeight="1" x14ac:dyDescent="0.2">
      <c r="A41" s="152"/>
      <c r="B41" s="301" t="s">
        <v>379</v>
      </c>
      <c r="C41" s="302"/>
      <c r="D41" s="342">
        <f t="shared" ref="D41:J41" si="6">SUM(D42:D46)</f>
        <v>1470108759</v>
      </c>
      <c r="E41" s="342">
        <f t="shared" si="6"/>
        <v>0</v>
      </c>
      <c r="F41" s="342">
        <f t="shared" si="6"/>
        <v>0</v>
      </c>
      <c r="G41" s="342">
        <f t="shared" si="6"/>
        <v>0</v>
      </c>
      <c r="H41" s="342">
        <f t="shared" si="6"/>
        <v>0</v>
      </c>
      <c r="I41" s="342">
        <f t="shared" si="6"/>
        <v>0</v>
      </c>
      <c r="J41" s="342">
        <f t="shared" si="6"/>
        <v>0</v>
      </c>
      <c r="K41" s="335">
        <f t="shared" si="4"/>
        <v>1470108759</v>
      </c>
      <c r="L41" s="171"/>
      <c r="N41" s="167">
        <f t="shared" si="5"/>
        <v>0</v>
      </c>
    </row>
    <row r="42" spans="1:14" ht="14.1" customHeight="1" x14ac:dyDescent="0.2">
      <c r="A42" s="152"/>
      <c r="B42" s="299" t="s">
        <v>380</v>
      </c>
      <c r="C42" s="299"/>
      <c r="D42" s="344">
        <f>J19</f>
        <v>1127101</v>
      </c>
      <c r="E42" s="345">
        <v>0</v>
      </c>
      <c r="F42" s="345">
        <v>0</v>
      </c>
      <c r="G42" s="345">
        <v>0</v>
      </c>
      <c r="H42" s="344">
        <v>0</v>
      </c>
      <c r="I42" s="345">
        <v>0</v>
      </c>
      <c r="J42" s="344">
        <v>0</v>
      </c>
      <c r="K42" s="335">
        <f t="shared" si="4"/>
        <v>1127101</v>
      </c>
      <c r="L42" s="152"/>
      <c r="N42" s="167">
        <f t="shared" si="5"/>
        <v>0</v>
      </c>
    </row>
    <row r="43" spans="1:14" ht="14.1" customHeight="1" x14ac:dyDescent="0.2">
      <c r="A43" s="152"/>
      <c r="B43" s="299" t="s">
        <v>381</v>
      </c>
      <c r="C43" s="299"/>
      <c r="D43" s="344">
        <f t="shared" ref="D43:D47" si="7">J20</f>
        <v>592680000</v>
      </c>
      <c r="E43" s="345">
        <v>0</v>
      </c>
      <c r="F43" s="345">
        <v>0</v>
      </c>
      <c r="G43" s="345">
        <v>0</v>
      </c>
      <c r="H43" s="345">
        <v>0</v>
      </c>
      <c r="I43" s="345">
        <v>0</v>
      </c>
      <c r="J43" s="345">
        <v>0</v>
      </c>
      <c r="K43" s="335">
        <f t="shared" si="4"/>
        <v>592680000</v>
      </c>
      <c r="L43" s="152"/>
      <c r="N43" s="167">
        <f t="shared" si="5"/>
        <v>0</v>
      </c>
    </row>
    <row r="44" spans="1:14" ht="14.1" customHeight="1" x14ac:dyDescent="0.2">
      <c r="A44" s="152"/>
      <c r="B44" s="300" t="s">
        <v>373</v>
      </c>
      <c r="C44" s="300"/>
      <c r="D44" s="344">
        <f t="shared" si="7"/>
        <v>876301658</v>
      </c>
      <c r="E44" s="345">
        <v>0</v>
      </c>
      <c r="F44" s="345">
        <v>0</v>
      </c>
      <c r="G44" s="345">
        <v>0</v>
      </c>
      <c r="H44" s="345">
        <v>0</v>
      </c>
      <c r="I44" s="345">
        <v>0</v>
      </c>
      <c r="J44" s="345">
        <v>0</v>
      </c>
      <c r="K44" s="335">
        <f t="shared" si="4"/>
        <v>876301658</v>
      </c>
      <c r="L44" s="152"/>
      <c r="N44" s="167">
        <f t="shared" si="5"/>
        <v>0</v>
      </c>
    </row>
    <row r="45" spans="1:14" ht="14.1" customHeight="1" x14ac:dyDescent="0.2">
      <c r="A45" s="152"/>
      <c r="B45" s="299" t="s">
        <v>377</v>
      </c>
      <c r="C45" s="299"/>
      <c r="D45" s="344">
        <f t="shared" si="7"/>
        <v>0</v>
      </c>
      <c r="E45" s="344">
        <v>0</v>
      </c>
      <c r="F45" s="344">
        <v>0</v>
      </c>
      <c r="G45" s="344">
        <v>0</v>
      </c>
      <c r="H45" s="344">
        <v>0</v>
      </c>
      <c r="I45" s="344">
        <v>0</v>
      </c>
      <c r="J45" s="344">
        <v>0</v>
      </c>
      <c r="K45" s="335">
        <f t="shared" si="4"/>
        <v>0</v>
      </c>
      <c r="L45" s="152"/>
      <c r="N45" s="167">
        <f t="shared" si="5"/>
        <v>0</v>
      </c>
    </row>
    <row r="46" spans="1:14" s="169" customFormat="1" ht="14.1" customHeight="1" x14ac:dyDescent="0.2">
      <c r="A46" s="168"/>
      <c r="B46" s="298" t="s">
        <v>378</v>
      </c>
      <c r="C46" s="298"/>
      <c r="D46" s="344">
        <f t="shared" si="7"/>
        <v>0</v>
      </c>
      <c r="E46" s="344">
        <v>0</v>
      </c>
      <c r="F46" s="344">
        <v>0</v>
      </c>
      <c r="G46" s="344">
        <v>0</v>
      </c>
      <c r="H46" s="344">
        <v>0</v>
      </c>
      <c r="I46" s="344">
        <v>0</v>
      </c>
      <c r="J46" s="344">
        <v>0</v>
      </c>
      <c r="K46" s="335">
        <f t="shared" si="4"/>
        <v>0</v>
      </c>
      <c r="L46" s="168"/>
      <c r="N46" s="170">
        <f t="shared" si="5"/>
        <v>0</v>
      </c>
    </row>
    <row r="47" spans="1:14" ht="14.1" customHeight="1" x14ac:dyDescent="0.2">
      <c r="A47" s="152"/>
      <c r="B47" s="296" t="s">
        <v>382</v>
      </c>
      <c r="C47" s="297"/>
      <c r="D47" s="344">
        <f t="shared" si="7"/>
        <v>3201979</v>
      </c>
      <c r="E47" s="344">
        <v>0</v>
      </c>
      <c r="F47" s="344">
        <v>0</v>
      </c>
      <c r="G47" s="344">
        <v>0</v>
      </c>
      <c r="H47" s="344">
        <v>0</v>
      </c>
      <c r="I47" s="344">
        <v>0</v>
      </c>
      <c r="J47" s="344">
        <v>0</v>
      </c>
      <c r="K47" s="335">
        <f t="shared" si="4"/>
        <v>3201979</v>
      </c>
      <c r="L47" s="152"/>
      <c r="N47" s="167">
        <f t="shared" si="5"/>
        <v>0</v>
      </c>
    </row>
    <row r="48" spans="1:14" ht="13.5" customHeight="1" x14ac:dyDescent="0.2">
      <c r="A48" s="152"/>
      <c r="B48" s="346" t="s">
        <v>7</v>
      </c>
      <c r="C48" s="346"/>
      <c r="D48" s="342">
        <f t="shared" ref="D48:J48" si="8">D31+D41+D47</f>
        <v>1473310738</v>
      </c>
      <c r="E48" s="342">
        <f t="shared" si="8"/>
        <v>0</v>
      </c>
      <c r="F48" s="342">
        <f t="shared" si="8"/>
        <v>0</v>
      </c>
      <c r="G48" s="342">
        <f t="shared" si="8"/>
        <v>0</v>
      </c>
      <c r="H48" s="342">
        <f t="shared" si="8"/>
        <v>0</v>
      </c>
      <c r="I48" s="342">
        <f t="shared" si="8"/>
        <v>0</v>
      </c>
      <c r="J48" s="342">
        <f t="shared" si="8"/>
        <v>0</v>
      </c>
      <c r="K48" s="335">
        <f t="shared" si="4"/>
        <v>1473310738</v>
      </c>
      <c r="L48" s="152"/>
      <c r="N48" s="167">
        <f t="shared" si="5"/>
        <v>0</v>
      </c>
    </row>
    <row r="49" spans="1:14" ht="3" customHeight="1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4" ht="5.0999999999999996" customHeight="1" x14ac:dyDescent="0.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72"/>
      <c r="M50" s="152"/>
    </row>
    <row r="52" spans="1:14" x14ac:dyDescent="0.2">
      <c r="N52" s="215" t="s">
        <v>394</v>
      </c>
    </row>
  </sheetData>
  <mergeCells count="51"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H29:H30"/>
    <mergeCell ref="I29:I30"/>
    <mergeCell ref="J29:J30"/>
    <mergeCell ref="K29:K30"/>
    <mergeCell ref="B31:C31"/>
    <mergeCell ref="B32:C32"/>
    <mergeCell ref="B25:C25"/>
    <mergeCell ref="B29:C30"/>
    <mergeCell ref="D29:D30"/>
    <mergeCell ref="E29:E30"/>
    <mergeCell ref="F29:F30"/>
    <mergeCell ref="G29:G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A2:L2"/>
    <mergeCell ref="A3:E3"/>
    <mergeCell ref="A4:K4"/>
    <mergeCell ref="B5:K5"/>
  </mergeCells>
  <phoneticPr fontId="4"/>
  <printOptions horizontalCentered="1"/>
  <pageMargins left="0" right="0" top="0" bottom="0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貸借対照表</vt:lpstr>
      <vt:lpstr>純資産変動計算書</vt:lpstr>
      <vt:lpstr>行政コスト計算書</vt:lpstr>
      <vt:lpstr>資金収支計算書</vt:lpstr>
      <vt:lpstr>全体附属明細</vt:lpstr>
      <vt:lpstr>一般会計</vt:lpstr>
      <vt:lpstr>介護保険S</vt:lpstr>
      <vt:lpstr>簡水</vt:lpstr>
      <vt:lpstr>下水</vt:lpstr>
      <vt:lpstr>財源会計テンプレート</vt:lpstr>
      <vt:lpstr>一般会計!Print_Area</vt:lpstr>
      <vt:lpstr>下水!Print_Area</vt:lpstr>
      <vt:lpstr>介護保険S!Print_Area</vt:lpstr>
      <vt:lpstr>簡水!Print_Area</vt:lpstr>
      <vt:lpstr>行政コスト計算書!Print_Area</vt:lpstr>
      <vt:lpstr>財源会計テンプレート!Print_Area</vt:lpstr>
      <vt:lpstr>資金収支計算書!Print_Area</vt:lpstr>
      <vt:lpstr>純資産変動計算書!Print_Area</vt:lpstr>
      <vt:lpstr>全体附属明細!Print_Area</vt:lpstr>
      <vt:lpstr>貸借対照表!Print_Area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 Araki</dc:creator>
  <cp:lastModifiedBy>Wataru Araki</cp:lastModifiedBy>
  <cp:lastPrinted>2017-10-20T05:19:43Z</cp:lastPrinted>
  <dcterms:created xsi:type="dcterms:W3CDTF">2014-03-27T08:10:30Z</dcterms:created>
  <dcterms:modified xsi:type="dcterms:W3CDTF">2018-04-02T13:47:07Z</dcterms:modified>
</cp:coreProperties>
</file>